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\Documents\cours info\xlsx\"/>
    </mc:Choice>
  </mc:AlternateContent>
  <bookViews>
    <workbookView xWindow="0" yWindow="0" windowWidth="20490" windowHeight="7155" activeTab="1"/>
  </bookViews>
  <sheets>
    <sheet name="Exercice" sheetId="1" r:id="rId1"/>
    <sheet name="Corrigé" sheetId="2" r:id="rId2"/>
  </sheets>
  <definedNames>
    <definedName name="prixHT">Corrigé!$F$108:$F$118</definedName>
    <definedName name="quantite">Corrigé!$G$108:$G$118</definedName>
    <definedName name="resultat">Corrigé!$M$110</definedName>
    <definedName name="tauxTVA">Corrigé!$M$107</definedName>
    <definedName name="totalHT">Corrigé!$H$108:$H$119</definedName>
    <definedName name="totalTTC">Corrigé!$J$108:$J$119</definedName>
    <definedName name="TVA">Corrigé!$I$108:$I$119</definedName>
    <definedName name="_xlnm.Print_Area" localSheetId="1">Corrigé!$D$4:$J$27,Corrigé!$O$36:$T$73</definedName>
    <definedName name="_xlnm.Print_Area" localSheetId="0">Exercice!$D$24:$O$125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C7" i="2" l="1"/>
  <c r="C8" i="2"/>
  <c r="C9" i="2"/>
  <c r="C10" i="2"/>
  <c r="C11" i="2"/>
  <c r="C12" i="2"/>
  <c r="C13" i="2"/>
  <c r="C14" i="2"/>
  <c r="C15" i="2"/>
  <c r="C16" i="2"/>
  <c r="C6" i="2"/>
  <c r="G23" i="2"/>
  <c r="D23" i="2"/>
  <c r="H14" i="2"/>
  <c r="I14" i="2" s="1"/>
  <c r="S14" i="2"/>
  <c r="T14" i="2" s="1"/>
  <c r="U14" i="2" s="1"/>
  <c r="J14" i="2" l="1"/>
  <c r="F21" i="2"/>
  <c r="F20" i="2"/>
  <c r="F19" i="2"/>
  <c r="H109" i="2"/>
  <c r="H110" i="2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J116" i="2" s="1"/>
  <c r="H117" i="2"/>
  <c r="H118" i="2"/>
  <c r="H108" i="2"/>
  <c r="I108" i="2" s="1"/>
  <c r="J108" i="2" s="1"/>
  <c r="S8" i="2"/>
  <c r="S7" i="2"/>
  <c r="S9" i="2"/>
  <c r="S6" i="2"/>
  <c r="S16" i="2"/>
  <c r="S13" i="2"/>
  <c r="S11" i="2"/>
  <c r="S15" i="2"/>
  <c r="S10" i="2"/>
  <c r="S12" i="2"/>
  <c r="T12" i="2" l="1"/>
  <c r="U12" i="2" s="1"/>
  <c r="T7" i="2"/>
  <c r="U7" i="2" s="1"/>
  <c r="T6" i="2"/>
  <c r="T13" i="2"/>
  <c r="U13" i="2" s="1"/>
  <c r="T10" i="2"/>
  <c r="U10" i="2" s="1"/>
  <c r="T16" i="2"/>
  <c r="U16" i="2" s="1"/>
  <c r="T8" i="2"/>
  <c r="U8" i="2" s="1"/>
  <c r="T15" i="2"/>
  <c r="U15" i="2" s="1"/>
  <c r="T11" i="2"/>
  <c r="U11" i="2" s="1"/>
  <c r="T9" i="2"/>
  <c r="U9" i="2" s="1"/>
  <c r="S17" i="2"/>
  <c r="I110" i="2"/>
  <c r="J110" i="2" s="1"/>
  <c r="J113" i="2"/>
  <c r="J115" i="2"/>
  <c r="I117" i="2"/>
  <c r="J117" i="2" s="1"/>
  <c r="I109" i="2"/>
  <c r="J109" i="2" s="1"/>
  <c r="I118" i="2"/>
  <c r="J118" i="2" s="1"/>
  <c r="J112" i="2"/>
  <c r="J114" i="2"/>
  <c r="J111" i="2"/>
  <c r="H119" i="2"/>
  <c r="I119" i="2" s="1"/>
  <c r="J119" i="2" s="1"/>
  <c r="J122" i="2" s="1"/>
  <c r="T17" i="2" l="1"/>
  <c r="U6" i="2"/>
  <c r="U17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5" i="2"/>
  <c r="I15" i="2" s="1"/>
  <c r="H16" i="2"/>
  <c r="I16" i="2" s="1"/>
  <c r="H6" i="2"/>
  <c r="I6" i="2" s="1"/>
  <c r="J11" i="2" l="1"/>
  <c r="J7" i="2"/>
  <c r="J16" i="2"/>
  <c r="J15" i="2"/>
  <c r="J10" i="2"/>
  <c r="H17" i="2"/>
  <c r="J13" i="2"/>
  <c r="J9" i="2"/>
  <c r="J12" i="2"/>
  <c r="J8" i="2"/>
  <c r="J6" i="2"/>
  <c r="I17" i="2" l="1"/>
  <c r="J17" i="2" s="1"/>
  <c r="J20" i="2" s="1"/>
</calcChain>
</file>

<file path=xl/comments1.xml><?xml version="1.0" encoding="utf-8"?>
<comments xmlns="http://schemas.openxmlformats.org/spreadsheetml/2006/main">
  <authors>
    <author>françoise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</rPr>
          <t>françoise:</t>
        </r>
        <r>
          <rPr>
            <sz val="9"/>
            <color indexed="81"/>
            <rFont val="Tahoma"/>
            <family val="2"/>
          </rPr>
          <t xml:space="preserve">
revoir le budget ou réduire les dépenses
</t>
        </r>
      </text>
    </comment>
  </commentList>
</comments>
</file>

<file path=xl/sharedStrings.xml><?xml version="1.0" encoding="utf-8"?>
<sst xmlns="http://schemas.openxmlformats.org/spreadsheetml/2006/main" count="295" uniqueCount="177">
  <si>
    <t>Article</t>
  </si>
  <si>
    <t>Prix HT</t>
  </si>
  <si>
    <t>Quantité</t>
  </si>
  <si>
    <t>Total HT</t>
  </si>
  <si>
    <t>TVA</t>
  </si>
  <si>
    <t>Total TTC</t>
  </si>
  <si>
    <t>cahier</t>
  </si>
  <si>
    <t>crayon</t>
  </si>
  <si>
    <t>stylo</t>
  </si>
  <si>
    <t>gomme</t>
  </si>
  <si>
    <t>cartable</t>
  </si>
  <si>
    <t>FACTURE FOURNITURES SCOLAIRES</t>
  </si>
  <si>
    <t>trousse</t>
  </si>
  <si>
    <t>cahier de texte</t>
  </si>
  <si>
    <t>TVA=</t>
  </si>
  <si>
    <t>TOTAL</t>
  </si>
  <si>
    <t>ciseaux</t>
  </si>
  <si>
    <t>taille-crayon</t>
  </si>
  <si>
    <t>scotch</t>
  </si>
  <si>
    <t>référence</t>
  </si>
  <si>
    <t>Nouvel article</t>
  </si>
  <si>
    <t>sous forme de secteur</t>
  </si>
  <si>
    <t>sous forme d'histogramme</t>
  </si>
  <si>
    <t>Compléter les titres</t>
  </si>
  <si>
    <t>Budget=</t>
  </si>
  <si>
    <t>Solde=</t>
  </si>
  <si>
    <t>prix HT, quantité, total HT, TVA, Total TTC, taux TVA</t>
  </si>
  <si>
    <t>Enregistrer le fichier dans un dossier à votre nom en complétant le nom du fichier de vos initiales (ex: Exercice facture FD.xlsx)</t>
  </si>
  <si>
    <t>Tableau 1</t>
  </si>
  <si>
    <t>Tableau 2</t>
  </si>
  <si>
    <t>Total</t>
  </si>
  <si>
    <t>mutliplication en colonne G</t>
  </si>
  <si>
    <t>mutliplication en colonne H avec une référence absolue</t>
  </si>
  <si>
    <t>addition en colonne I</t>
  </si>
  <si>
    <t>prix HT moyen</t>
  </si>
  <si>
    <t>prix HT max</t>
  </si>
  <si>
    <t>prix HT mini</t>
  </si>
  <si>
    <t>le prix HT moyen</t>
  </si>
  <si>
    <t>le prix HT mini</t>
  </si>
  <si>
    <t>le prix HT max</t>
  </si>
  <si>
    <t>N'oubliez pas ensuite d'enregistrer régulièrement votre travail</t>
  </si>
  <si>
    <t>une mise en forme conditionnelle: si le solde est négatif, afficher la cellule avec un remplissage en rouge clair</t>
  </si>
  <si>
    <t>un commentaire: "revoir le budget ou réduire les dépenses"; afficher ce commentaire</t>
  </si>
  <si>
    <t>1. Insérer en E2 la date du jour (format date courte)</t>
  </si>
  <si>
    <t>3. Mettre les titres des colonnes en caractères gras</t>
  </si>
  <si>
    <t>4. Les centrer</t>
  </si>
  <si>
    <t>5. Encadrer le tableau: contour tableau et bordures verticales; contour titres colonne et ligne TOTAL</t>
  </si>
  <si>
    <t>6. Encadrer en trait plus épais le Total TTC de la facture (cellule I16) et afficher le total en caractères rouges et gras</t>
  </si>
  <si>
    <t>7. Colorer la zone de titres et de total</t>
  </si>
  <si>
    <t>8. Afficher tous les chiffres avec 2 décimales</t>
  </si>
  <si>
    <t>9. Changer la police (Broadway) et la taille de la police (15) du titre "FACTURE FOURNITURES SCOLAIRES"</t>
  </si>
  <si>
    <t>10. Fusionner les cellules pour centrer le titre au dessus du tableau et l'entourer</t>
  </si>
  <si>
    <t>12. Mettre en forme le tableau 2 à partir des modèles prédéfinis.</t>
  </si>
  <si>
    <t>14. Appliquer au titre du tableau 2 les mêmes attributs que dans le tableau 1 en utilisant la fonction "reproduire la mise en forme"</t>
  </si>
  <si>
    <t>15. Redimensionner la colonne O</t>
  </si>
  <si>
    <t>16. centrer les titres de colonne</t>
  </si>
  <si>
    <t>17. dans le tableau 2, filtrer les articles pour que n'apparaissent que les articles commençant par la lettre C, en utilisant le filtre textuel</t>
  </si>
  <si>
    <t>18. Annuler le filtre. Puis trier par prix HT du plus petit au plus grand</t>
  </si>
  <si>
    <t>19. Dans le tableau 1, Insérer les formules de calcul:</t>
  </si>
  <si>
    <t xml:space="preserve">20. Recopie incrémentale des formules </t>
  </si>
  <si>
    <t>22. Représenter graphiquement le poids de chaque article:</t>
  </si>
  <si>
    <t>25. Afficher la colonne J en format monétaire, en €</t>
  </si>
  <si>
    <t xml:space="preserve">27. Insérer dans la cellule du solde: </t>
  </si>
  <si>
    <t>ctrl C / ctrl V; clic droit: copier/coller; boutons copier/coller (en haut à gauche du ruban)</t>
  </si>
  <si>
    <t>différence entre couper et copier</t>
  </si>
  <si>
    <t>2. Elargir la colonne D pour que le texte tienne dans la colonne</t>
  </si>
  <si>
    <t>23. Insérer une ligne dans le tableau pour ajouter un article:</t>
  </si>
  <si>
    <t>Nommer l'article "ordinateur", avec Prix HT = 100 € et quantité = 1</t>
  </si>
  <si>
    <t>28. Nouvelle mise en forme conditionnelle: insérer des nuances de couleur afin que les prix HT les + élevés apparaissent en rouge</t>
  </si>
  <si>
    <t>S'assurer que les calculs  (total) et graphiques sont actualisés</t>
  </si>
  <si>
    <t>29. Insérer lignes 19,20,21 colonne F:</t>
  </si>
  <si>
    <t>30. Mise en page: préparer l'impression simultanée du tableau 1 et des 2 graphiques; imprimer le commentaire</t>
  </si>
  <si>
    <t>ordinateur</t>
  </si>
  <si>
    <t>nb articles</t>
  </si>
  <si>
    <t>nb articles dt quantité &gt;=5</t>
  </si>
  <si>
    <t>34. Compter des données:</t>
  </si>
  <si>
    <t>24. Insérer une colonne pour ajouter la catégorie de l'article (en colonne E)</t>
  </si>
  <si>
    <t>en cellule B2, renvoyer vers la cellule B2 de l'onglet "corrigé", en nommant le lien "corrigé"</t>
  </si>
  <si>
    <t>corrigé</t>
  </si>
  <si>
    <t>35. Formule conditionnelle: fonction SI</t>
  </si>
  <si>
    <t>en colonne C, afficher "cher" si le prix HT de l'article est supérieur à 4€, "bon marché" sinon.</t>
  </si>
  <si>
    <t>36. Validation des données:</t>
  </si>
  <si>
    <t>37. Insérer un lien hypertexte:</t>
  </si>
  <si>
    <t>afficher en rouge les cellules "cher" (mise en forme conditionnelle)</t>
  </si>
  <si>
    <t>38. Tableau Croisé Dynamique: cf www.Coursinfo.fr</t>
  </si>
  <si>
    <t>catégorie</t>
  </si>
  <si>
    <t>catégories</t>
  </si>
  <si>
    <t>Tableau 3</t>
  </si>
  <si>
    <t>le tableau 2 sera construit automatiquement (instructions n°12 à 18)</t>
  </si>
  <si>
    <t>le tableau 1 sera réalisé manuellement (instructions n° 1 à 11, puis n° 19 à 30, puis n° 34 à 37)</t>
  </si>
  <si>
    <t xml:space="preserve">Ce TP Excel s'appuie sur 3 tableaux identiques: </t>
  </si>
  <si>
    <t>le tableau 3 (instructions n°31 à 33)</t>
  </si>
  <si>
    <t>Suivre les instructions dans l'ordre (du n°1 au n° 37) pour réaliser ce TP. Le corrigé figure dans la feuille nommée "corrigé"</t>
  </si>
  <si>
    <t>fournitures scolaires</t>
  </si>
  <si>
    <t>matériel informatique</t>
  </si>
  <si>
    <t>outils</t>
  </si>
  <si>
    <t>textile</t>
  </si>
  <si>
    <t>13. Ajouter la ligne de Total (clic droit dans le tableau; puis:Table; puis (insérer) ligne des Totaux)</t>
  </si>
  <si>
    <t>21. Somme de plage de cellules en ligne 16, colonne G, et recopie vers la droite (colonnes H et I)</t>
  </si>
  <si>
    <t>11. Mettre la TVA (cellules K5 et L5) en italique et réduire la taille des colonnes K et L de TVA</t>
  </si>
  <si>
    <t>26. Calculer le solde du budget disponible (cellule J20)</t>
  </si>
  <si>
    <t>31. Recopier l'ensemble du tableau 1 (sous les instructions, soit en cellule D106):</t>
  </si>
  <si>
    <t>différence entre copie des formules, ou des valeurs…</t>
  </si>
  <si>
    <t>32. Nommer les cellules et plages de cellules (pas d'accent, pas d'espace…):</t>
  </si>
  <si>
    <t>33. Supprimer puis Réécrire les formules (colonnes H, I, J) en utilisant les noms de cellules</t>
  </si>
  <si>
    <t>compter le nb d'éléments dans une plage de cellules (cellules non vides) = NBVAL (ex: nb d'articles, à afficher en cellule D23)</t>
  </si>
  <si>
    <t>compter le nb d'éléments répondant à un critère = NB.SI (ex: nb d'articles dont la quantité est &gt;= à 5; l'afficher en G23)</t>
  </si>
  <si>
    <t>saisir une liste définie de catégories à l'extérieur du tableau 1 (colonne N, cellules N9, N10…) (ex: fournitures scolaires, textile; alimentaire)</t>
  </si>
  <si>
    <t>dans la colonne catégorie (E), "valider les données" afin de n'autoriser que la saisie des catégories prédéfinies</t>
  </si>
  <si>
    <t>le tableau 3, créé ultérieurement (instructions n°31 à 33)</t>
  </si>
  <si>
    <t>Instructions de l'exercice:</t>
  </si>
  <si>
    <t>préparer l'impression simultanée du tableau 1 et des 2 graphiques; imprimer le commentaire</t>
  </si>
  <si>
    <t>préparer l'impression des instructions sur 2 pages</t>
  </si>
  <si>
    <t>afficher en rouge les cellules "cher" et en vert les cellules "bon marché" (mise en forme conditionnelle)</t>
  </si>
  <si>
    <t>en cellule B2, renvoyer vers la cellule N2 de l'onglet "corrigé", en nommant le lien "corrigé"</t>
  </si>
  <si>
    <t>différence entre copie des formules, ou des valeurs…: ex: recopier le total TTC en colonne O (collage spécial)</t>
  </si>
  <si>
    <t>Recopier le tableau, avec liaison:</t>
  </si>
  <si>
    <t>dans un document powerpoint (collage spécial: coller le lien…)</t>
  </si>
  <si>
    <t>dans un document word (lier et conserver la mise en forme…)</t>
  </si>
  <si>
    <t>compter le nb d'éléments dans une plage de cellules (cellules non vides) = NBVAL (ex: nb d'articles, à afficher en cellule D23); NB</t>
  </si>
  <si>
    <t>prix HT article</t>
  </si>
  <si>
    <t>Fonction Recherche Valeur:  en ligne 24, afficher en cellule G24 le prix HT de l'article choisi en cellule F24 (avec validation des données)</t>
  </si>
  <si>
    <t>Fonctions ET / OU</t>
  </si>
  <si>
    <t>Groupement de données</t>
  </si>
  <si>
    <t>Figer les volets (lignes, colonnes, lignes + colonnes)</t>
  </si>
  <si>
    <t xml:space="preserve">Protection: </t>
  </si>
  <si>
    <t>de la feuille (révision / protéger la feuille)</t>
  </si>
  <si>
    <t xml:space="preserve">de cellules (1. sélectionner toute la feuille: ctrlA; 2. police/protection/déverrouiller; 3. sélection cellules/format/protection/ok; </t>
  </si>
  <si>
    <t>4.Révision/protéger la feuille)</t>
  </si>
  <si>
    <t>Création d'un formulaire-type (extension xltx)</t>
  </si>
  <si>
    <t>=ET(val.log1;val.log2;…) renvoie VRAI ou FAUX</t>
  </si>
  <si>
    <t>=OU(val.log1;val.log2;…) renvoie VRAI ou FAUX</t>
  </si>
  <si>
    <t>imbrication de formules: =SI(ET(val.log1;val.log2…);"texte1";"texte2")</t>
  </si>
  <si>
    <t>col K cel K6:  et prix HT &gt;2 et qté &gt;=2  ;   cel L6 : ou idem</t>
  </si>
  <si>
    <t xml:space="preserve">           cel M6: si(et(F6&gt;2;G6&gt;=2);"à réduire";"ok")</t>
  </si>
  <si>
    <t xml:space="preserve">           cel N6: si(ou…idem)</t>
  </si>
  <si>
    <t>Concaténation de données= concat ("texte";"texte"; D3;C4…) (ex: l'article gomme pour une qté de 12 coûte…)</t>
  </si>
  <si>
    <t xml:space="preserve"> Insérer en E2 la date du jour (format date courte)</t>
  </si>
  <si>
    <t xml:space="preserve"> Elargir la colonne D pour que le texte tienne dans la colonne</t>
  </si>
  <si>
    <t>Mettre les titres des colonnes en caractères gras</t>
  </si>
  <si>
    <t xml:space="preserve"> Les centrer</t>
  </si>
  <si>
    <t>Encadrer le tableau: contour tableau et bordures verticales; contour titres colonne et ligne TOTAL</t>
  </si>
  <si>
    <t xml:space="preserve"> Encadrer en trait plus épais le Total TTC de la facture (cellule I16) et afficher le total en caractères rouges et gras</t>
  </si>
  <si>
    <t xml:space="preserve"> Colorer la zone de titres et de total</t>
  </si>
  <si>
    <t xml:space="preserve"> Afficher tous les chiffres avec 2 décimales</t>
  </si>
  <si>
    <t xml:space="preserve"> Changer la police (Broadway) et la taille de la police (15) du titre "FACTURE FOURNITURES SCOLAIRES"</t>
  </si>
  <si>
    <t>Fusionner les cellules pour centrer le titre au dessus du tableau et l'entourer</t>
  </si>
  <si>
    <t xml:space="preserve"> Mettre la TVA (cellules K5 et L5) en italique et réduire la taille des colonnes K et L de TVA</t>
  </si>
  <si>
    <t xml:space="preserve"> Mettre en forme le tableau 2 à partir des modèles prédéfinis.</t>
  </si>
  <si>
    <t>Ajouter la ligne de Total (clic droit dans le tableau; puis:Table; puis (insérer) ligne des Totaux)</t>
  </si>
  <si>
    <t xml:space="preserve"> Appliquer au titre du tableau 2 les mêmes attributs que dans le tableau 1 en utilisant la fonction "reproduire la mise en forme"</t>
  </si>
  <si>
    <t>Redimensionner la colonne O</t>
  </si>
  <si>
    <t>centrer les titres de colonne</t>
  </si>
  <si>
    <t xml:space="preserve"> dans le tableau 2, filtrer les articles pour que n'apparaissent que les articles commençant par la lettre C, en utilisant le filtre textuel</t>
  </si>
  <si>
    <t xml:space="preserve"> Annuler le filtre. Puis trier par prix HT du plus petit au plus grand.</t>
  </si>
  <si>
    <t>Dans le tableau 1, Insérer les formules de calcul:</t>
  </si>
  <si>
    <t xml:space="preserve">Recopie incrémentale des formules </t>
  </si>
  <si>
    <t>Somme de plage de cellules en ligne 16, colonne G, et recopie vers la droite (colonnes H et I)</t>
  </si>
  <si>
    <t xml:space="preserve"> Représenter graphiquement le poids de chaque article:</t>
  </si>
  <si>
    <t>Reproduire les calculs dans le tableau 2</t>
  </si>
  <si>
    <t>Introduire les formules de "sous-total"</t>
  </si>
  <si>
    <t>Dans tableau 1 , insérer une ligne dans le tableau pour ajouter un article:</t>
  </si>
  <si>
    <t xml:space="preserve"> Afficher la colonne J en format monétaire, en €</t>
  </si>
  <si>
    <t>Insérer une colonne pour ajouter la catégorie de l'article (en colonne E)</t>
  </si>
  <si>
    <t>Calculer le solde du budget disponible (cellule J20)</t>
  </si>
  <si>
    <t xml:space="preserve">Insérer dans la cellule du solde: </t>
  </si>
  <si>
    <t>Nouvelle mise en forme conditionnelle: insérer des nuances de couleur afin que les prix HT les + élevés apparaissent en rouge (colonne F)</t>
  </si>
  <si>
    <t xml:space="preserve"> Insérer lignes 19,20,21 colonne F:</t>
  </si>
  <si>
    <t>Mise en page:</t>
  </si>
  <si>
    <t>Recopier l'ensemble du tableau 1 (sous les instructions, soit en cellule D106):</t>
  </si>
  <si>
    <t>Nommer les cellules et plages de cellules (pas d'accent, pas d'espace…):</t>
  </si>
  <si>
    <t>Supprimer puis Réécrire les formules (colonnes H, I, J) en utilisant les noms de cellules</t>
  </si>
  <si>
    <t xml:space="preserve"> Compter des données:</t>
  </si>
  <si>
    <t>Formule conditionnelle: fonction SI</t>
  </si>
  <si>
    <t xml:space="preserve"> Validation des données:</t>
  </si>
  <si>
    <t>Insérer un lien hypertexte:</t>
  </si>
  <si>
    <t>Tableau Croisé Dynamique; RECHERCHEV; Sous.total; ET; OU: cf www.Coursinfo.fr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</si>
</sst>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Broadway"/>
      <family val="5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9" fontId="0" fillId="0" borderId="0" xfId="0" applyNumberFormat="1"/>
    <xf numFmtId="0" fontId="0" fillId="0" borderId="2" xfId="0" applyBorder="1"/>
    <xf numFmtId="0" fontId="0" fillId="2" borderId="1" xfId="0" applyFill="1" applyBorder="1"/>
    <xf numFmtId="0" fontId="0" fillId="2" borderId="5" xfId="0" applyFill="1" applyBorder="1"/>
    <xf numFmtId="2" fontId="0" fillId="0" borderId="2" xfId="0" applyNumberFormat="1" applyBorder="1"/>
    <xf numFmtId="0" fontId="1" fillId="2" borderId="3" xfId="0" applyFont="1" applyFill="1" applyBorder="1" applyAlignment="1">
      <alignment horizontal="center"/>
    </xf>
    <xf numFmtId="0" fontId="3" fillId="0" borderId="0" xfId="0" applyFont="1"/>
    <xf numFmtId="9" fontId="3" fillId="0" borderId="0" xfId="0" applyNumberFormat="1" applyFont="1"/>
    <xf numFmtId="0" fontId="0" fillId="0" borderId="0" xfId="0" applyAlignment="1">
      <alignment horizontal="center"/>
    </xf>
    <xf numFmtId="2" fontId="0" fillId="2" borderId="1" xfId="0" applyNumberFormat="1" applyFill="1" applyBorder="1"/>
    <xf numFmtId="164" fontId="0" fillId="0" borderId="0" xfId="0" applyNumberFormat="1"/>
    <xf numFmtId="164" fontId="0" fillId="0" borderId="2" xfId="0" applyNumberFormat="1" applyBorder="1"/>
    <xf numFmtId="164" fontId="4" fillId="2" borderId="4" xfId="0" applyNumberFormat="1" applyFont="1" applyFill="1" applyBorder="1"/>
    <xf numFmtId="165" fontId="0" fillId="0" borderId="0" xfId="1" applyNumberFormat="1" applyFont="1"/>
    <xf numFmtId="44" fontId="0" fillId="0" borderId="0" xfId="2" applyFont="1"/>
    <xf numFmtId="14" fontId="0" fillId="0" borderId="0" xfId="0" applyNumberFormat="1"/>
    <xf numFmtId="0" fontId="0" fillId="0" borderId="0" xfId="0" applyNumberFormat="1"/>
    <xf numFmtId="0" fontId="8" fillId="0" borderId="0" xfId="3"/>
    <xf numFmtId="0" fontId="4" fillId="0" borderId="4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0" fillId="3" borderId="10" xfId="0" applyFill="1" applyBorder="1"/>
    <xf numFmtId="0" fontId="0" fillId="3" borderId="11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13" xfId="0" applyFill="1" applyBorder="1"/>
    <xf numFmtId="44" fontId="0" fillId="3" borderId="0" xfId="2" applyFont="1" applyFill="1" applyBorder="1"/>
    <xf numFmtId="164" fontId="0" fillId="3" borderId="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quotePrefix="1" applyFill="1" applyBorder="1"/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7"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Coût des fournitures scolaires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DCD-49F7-B07A-D3E74A1D5D6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DCD-49F7-B07A-D3E74A1D5D6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DCD-49F7-B07A-D3E74A1D5D6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DCD-49F7-B07A-D3E74A1D5D6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DCD-49F7-B07A-D3E74A1D5D6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DCD-49F7-B07A-D3E74A1D5D6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DCD-49F7-B07A-D3E74A1D5D6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DCD-49F7-B07A-D3E74A1D5D6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2DCD-49F7-B07A-D3E74A1D5D6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2DCD-49F7-B07A-D3E74A1D5D6B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2DCD-49F7-B07A-D3E74A1D5D6B}"/>
              </c:ext>
            </c:extLst>
          </c:dPt>
          <c:cat>
            <c:strRef>
              <c:f>Corrigé!$D$6:$D$16</c:f>
              <c:strCache>
                <c:ptCount val="11"/>
                <c:pt idx="0">
                  <c:v>cahier</c:v>
                </c:pt>
                <c:pt idx="1">
                  <c:v>crayon</c:v>
                </c:pt>
                <c:pt idx="2">
                  <c:v>stylo</c:v>
                </c:pt>
                <c:pt idx="3">
                  <c:v>gomme</c:v>
                </c:pt>
                <c:pt idx="4">
                  <c:v>cartable</c:v>
                </c:pt>
                <c:pt idx="5">
                  <c:v>trousse</c:v>
                </c:pt>
                <c:pt idx="6">
                  <c:v>cahier de texte</c:v>
                </c:pt>
                <c:pt idx="7">
                  <c:v>ciseaux</c:v>
                </c:pt>
                <c:pt idx="8">
                  <c:v>ordinateur</c:v>
                </c:pt>
                <c:pt idx="9">
                  <c:v>taille-crayon</c:v>
                </c:pt>
                <c:pt idx="10">
                  <c:v>scotch</c:v>
                </c:pt>
              </c:strCache>
            </c:strRef>
          </c:cat>
          <c:val>
            <c:numRef>
              <c:f>Corrigé!$J$6:$J$16</c:f>
              <c:numCache>
                <c:formatCode>_-* #\ ##0.00\ [$€-40C]_-;\-* #\ ##0.00\ [$€-40C]_-;_-* "-"??\ [$€-40C]_-;_-@_-</c:formatCode>
                <c:ptCount val="11"/>
                <c:pt idx="0">
                  <c:v>6.9</c:v>
                </c:pt>
                <c:pt idx="1">
                  <c:v>12.096</c:v>
                </c:pt>
                <c:pt idx="2">
                  <c:v>4.2</c:v>
                </c:pt>
                <c:pt idx="3">
                  <c:v>1.08</c:v>
                </c:pt>
                <c:pt idx="4">
                  <c:v>22.2</c:v>
                </c:pt>
                <c:pt idx="5">
                  <c:v>8.16</c:v>
                </c:pt>
                <c:pt idx="6">
                  <c:v>2.76</c:v>
                </c:pt>
                <c:pt idx="7">
                  <c:v>6.24</c:v>
                </c:pt>
                <c:pt idx="8">
                  <c:v>0</c:v>
                </c:pt>
                <c:pt idx="9">
                  <c:v>2.1</c:v>
                </c:pt>
                <c:pt idx="10">
                  <c:v>5.8800000000000008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CD-49F7-B07A-D3E74A1D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r-FR" cap="none" baseline="0"/>
              <a:t>Coût</a:t>
            </a:r>
            <a:r>
              <a:rPr lang="fr-FR" baseline="0"/>
              <a:t> </a:t>
            </a:r>
            <a:r>
              <a:rPr lang="fr-FR" cap="none" baseline="0"/>
              <a:t>des fournitures scolaires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Corrigé!$D$6:$D$16</c:f>
              <c:strCache>
                <c:ptCount val="11"/>
                <c:pt idx="0">
                  <c:v>cahier</c:v>
                </c:pt>
                <c:pt idx="1">
                  <c:v>crayon</c:v>
                </c:pt>
                <c:pt idx="2">
                  <c:v>stylo</c:v>
                </c:pt>
                <c:pt idx="3">
                  <c:v>gomme</c:v>
                </c:pt>
                <c:pt idx="4">
                  <c:v>cartable</c:v>
                </c:pt>
                <c:pt idx="5">
                  <c:v>trousse</c:v>
                </c:pt>
                <c:pt idx="6">
                  <c:v>cahier de texte</c:v>
                </c:pt>
                <c:pt idx="7">
                  <c:v>ciseaux</c:v>
                </c:pt>
                <c:pt idx="8">
                  <c:v>ordinateur</c:v>
                </c:pt>
                <c:pt idx="9">
                  <c:v>taille-crayon</c:v>
                </c:pt>
                <c:pt idx="10">
                  <c:v>scotch</c:v>
                </c:pt>
              </c:strCache>
            </c:strRef>
          </c:cat>
          <c:val>
            <c:numRef>
              <c:f>Corrigé!$J$6:$J$16</c:f>
              <c:numCache>
                <c:formatCode>_-* #\ ##0.00\ [$€-40C]_-;\-* #\ ##0.00\ [$€-40C]_-;_-* "-"??\ [$€-40C]_-;_-@_-</c:formatCode>
                <c:ptCount val="11"/>
                <c:pt idx="0">
                  <c:v>6.9</c:v>
                </c:pt>
                <c:pt idx="1">
                  <c:v>12.096</c:v>
                </c:pt>
                <c:pt idx="2">
                  <c:v>4.2</c:v>
                </c:pt>
                <c:pt idx="3">
                  <c:v>1.08</c:v>
                </c:pt>
                <c:pt idx="4">
                  <c:v>22.2</c:v>
                </c:pt>
                <c:pt idx="5">
                  <c:v>8.16</c:v>
                </c:pt>
                <c:pt idx="6">
                  <c:v>2.76</c:v>
                </c:pt>
                <c:pt idx="7">
                  <c:v>6.24</c:v>
                </c:pt>
                <c:pt idx="8">
                  <c:v>0</c:v>
                </c:pt>
                <c:pt idx="9">
                  <c:v>2.1</c:v>
                </c:pt>
                <c:pt idx="10">
                  <c:v>5.8800000000000008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3-416B-A655-AC8F2F9F56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65336192"/>
        <c:axId val="365333840"/>
        <c:axId val="0"/>
      </c:bar3DChart>
      <c:catAx>
        <c:axId val="3653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333840"/>
        <c:crosses val="autoZero"/>
        <c:auto val="1"/>
        <c:lblAlgn val="ctr"/>
        <c:lblOffset val="100"/>
        <c:noMultiLvlLbl val="0"/>
      </c:catAx>
      <c:valAx>
        <c:axId val="365333840"/>
        <c:scaling>
          <c:orientation val="minMax"/>
        </c:scaling>
        <c:delete val="1"/>
        <c:axPos val="l"/>
        <c:numFmt formatCode="_-* #\ ##0.00\ [$€-40C]_-;\-* #\ ##0.00\ [$€-40C]_-;_-* &quot;-&quot;??\ [$€-40C]_-;_-@_-" sourceLinked="1"/>
        <c:majorTickMark val="out"/>
        <c:minorTickMark val="none"/>
        <c:tickLblPos val="nextTo"/>
        <c:crossAx val="36533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36</xdr:row>
      <xdr:rowOff>23812</xdr:rowOff>
    </xdr:from>
    <xdr:to>
      <xdr:col>20</xdr:col>
      <xdr:colOff>19050</xdr:colOff>
      <xdr:row>52</xdr:row>
      <xdr:rowOff>100012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54</xdr:row>
      <xdr:rowOff>180976</xdr:rowOff>
    </xdr:from>
    <xdr:to>
      <xdr:col>19</xdr:col>
      <xdr:colOff>733425</xdr:colOff>
      <xdr:row>72</xdr:row>
      <xdr:rowOff>9526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P5:U17" totalsRowCount="1" headerRowDxfId="2">
  <autoFilter ref="P5:U16"/>
  <tableColumns count="6">
    <tableColumn id="1" name="Article" totalsRowLabel="Total"/>
    <tableColumn id="2" name="Prix HT"/>
    <tableColumn id="3" name="Quantité"/>
    <tableColumn id="4" name="Total HT" totalsRowFunction="sum" dataDxfId="1">
      <calculatedColumnFormula>Tableau1[[#This Row],[Prix HT]]*Tableau1[[#This Row],[Quantité]]</calculatedColumnFormula>
    </tableColumn>
    <tableColumn id="5" name="TVA" totalsRowFunction="sum" dataDxfId="0">
      <calculatedColumnFormula>Tableau1[[#This Row],[Total HT]]*$X$5</calculatedColumnFormula>
    </tableColumn>
    <tableColumn id="6" name="Total TTC" totalsRowFunction="sum" dataCellStyle="Monétaire">
      <calculatedColumnFormula>Tableau1[[#This Row],[Total HT]]+Tableau1[[#This Row],[TVA]]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6"/>
  <sheetViews>
    <sheetView workbookViewId="0">
      <selection activeCell="D6" sqref="D6"/>
    </sheetView>
  </sheetViews>
  <sheetFormatPr baseColWidth="10" defaultRowHeight="15" x14ac:dyDescent="0.25"/>
  <cols>
    <col min="3" max="3" width="11.42578125" style="9"/>
    <col min="4" max="4" width="11.42578125" customWidth="1"/>
  </cols>
  <sheetData>
    <row r="1" spans="2:23" ht="15.75" thickBot="1" x14ac:dyDescent="0.3"/>
    <row r="2" spans="2:23" ht="15.75" thickBot="1" x14ac:dyDescent="0.3">
      <c r="B2" s="18"/>
      <c r="D2" s="21" t="s">
        <v>28</v>
      </c>
      <c r="O2" s="21" t="s">
        <v>29</v>
      </c>
    </row>
    <row r="4" spans="2:23" x14ac:dyDescent="0.25">
      <c r="D4" t="s">
        <v>11</v>
      </c>
      <c r="O4" t="s">
        <v>11</v>
      </c>
    </row>
    <row r="5" spans="2:23" x14ac:dyDescent="0.25"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K5" t="s">
        <v>14</v>
      </c>
      <c r="L5" s="1">
        <v>0.2</v>
      </c>
      <c r="O5" t="s">
        <v>0</v>
      </c>
      <c r="P5" t="s">
        <v>1</v>
      </c>
      <c r="Q5" t="s">
        <v>2</v>
      </c>
      <c r="R5" t="s">
        <v>3</v>
      </c>
      <c r="S5" t="s">
        <v>4</v>
      </c>
      <c r="T5" t="s">
        <v>5</v>
      </c>
      <c r="V5" t="s">
        <v>14</v>
      </c>
      <c r="W5" s="1">
        <v>0.2</v>
      </c>
    </row>
    <row r="6" spans="2:23" x14ac:dyDescent="0.25">
      <c r="D6" t="s">
        <v>6</v>
      </c>
      <c r="E6">
        <v>1.1499999999999999</v>
      </c>
      <c r="F6">
        <v>5</v>
      </c>
      <c r="O6" t="s">
        <v>6</v>
      </c>
      <c r="P6">
        <v>1.1499999999999999</v>
      </c>
      <c r="Q6">
        <v>5</v>
      </c>
    </row>
    <row r="7" spans="2:23" x14ac:dyDescent="0.25">
      <c r="D7" t="s">
        <v>7</v>
      </c>
      <c r="E7">
        <v>0.84</v>
      </c>
      <c r="F7">
        <v>12</v>
      </c>
      <c r="O7" t="s">
        <v>7</v>
      </c>
      <c r="P7">
        <v>0.84</v>
      </c>
      <c r="Q7">
        <v>12</v>
      </c>
    </row>
    <row r="8" spans="2:23" x14ac:dyDescent="0.25">
      <c r="D8" t="s">
        <v>8</v>
      </c>
      <c r="E8">
        <v>1.75</v>
      </c>
      <c r="F8">
        <v>2</v>
      </c>
      <c r="O8" t="s">
        <v>8</v>
      </c>
      <c r="P8">
        <v>1.75</v>
      </c>
      <c r="Q8">
        <v>2</v>
      </c>
    </row>
    <row r="9" spans="2:23" x14ac:dyDescent="0.25">
      <c r="D9" t="s">
        <v>9</v>
      </c>
      <c r="E9">
        <v>0.45</v>
      </c>
      <c r="F9">
        <v>2</v>
      </c>
      <c r="O9" t="s">
        <v>9</v>
      </c>
      <c r="P9">
        <v>0.45</v>
      </c>
      <c r="Q9">
        <v>2</v>
      </c>
    </row>
    <row r="10" spans="2:23" x14ac:dyDescent="0.25">
      <c r="D10" t="s">
        <v>10</v>
      </c>
      <c r="E10">
        <v>18.5</v>
      </c>
      <c r="F10">
        <v>1</v>
      </c>
      <c r="O10" t="s">
        <v>10</v>
      </c>
      <c r="P10">
        <v>18.5</v>
      </c>
      <c r="Q10">
        <v>1</v>
      </c>
    </row>
    <row r="11" spans="2:23" x14ac:dyDescent="0.25">
      <c r="D11" t="s">
        <v>12</v>
      </c>
      <c r="E11">
        <v>3.4</v>
      </c>
      <c r="F11">
        <v>2</v>
      </c>
      <c r="O11" t="s">
        <v>12</v>
      </c>
      <c r="P11">
        <v>3.4</v>
      </c>
      <c r="Q11">
        <v>2</v>
      </c>
    </row>
    <row r="12" spans="2:23" x14ac:dyDescent="0.25">
      <c r="D12" t="s">
        <v>13</v>
      </c>
      <c r="E12">
        <v>2.2999999999999998</v>
      </c>
      <c r="F12">
        <v>1</v>
      </c>
      <c r="O12" t="s">
        <v>13</v>
      </c>
      <c r="P12">
        <v>2.2999999999999998</v>
      </c>
      <c r="Q12">
        <v>1</v>
      </c>
    </row>
    <row r="13" spans="2:23" x14ac:dyDescent="0.25">
      <c r="D13" t="s">
        <v>16</v>
      </c>
      <c r="E13">
        <v>5.2</v>
      </c>
      <c r="F13">
        <v>1</v>
      </c>
      <c r="O13" t="s">
        <v>16</v>
      </c>
      <c r="P13">
        <v>5.2</v>
      </c>
      <c r="Q13">
        <v>1</v>
      </c>
    </row>
    <row r="14" spans="2:23" x14ac:dyDescent="0.25">
      <c r="D14" t="s">
        <v>17</v>
      </c>
      <c r="E14">
        <v>1.75</v>
      </c>
      <c r="F14">
        <v>1</v>
      </c>
      <c r="O14" t="s">
        <v>17</v>
      </c>
      <c r="P14">
        <v>1.75</v>
      </c>
      <c r="Q14">
        <v>1</v>
      </c>
    </row>
    <row r="15" spans="2:23" x14ac:dyDescent="0.25">
      <c r="D15" t="s">
        <v>18</v>
      </c>
      <c r="E15">
        <v>2.4500000000000002</v>
      </c>
      <c r="F15">
        <v>2</v>
      </c>
      <c r="O15" t="s">
        <v>18</v>
      </c>
      <c r="P15">
        <v>2.4500000000000002</v>
      </c>
      <c r="Q15">
        <v>2</v>
      </c>
    </row>
    <row r="16" spans="2:23" x14ac:dyDescent="0.25">
      <c r="D16" t="s">
        <v>15</v>
      </c>
    </row>
    <row r="18" spans="3:14" x14ac:dyDescent="0.25">
      <c r="H18" t="s">
        <v>24</v>
      </c>
      <c r="I18" s="14">
        <v>100</v>
      </c>
    </row>
    <row r="19" spans="3:14" x14ac:dyDescent="0.25">
      <c r="H19" t="s">
        <v>25</v>
      </c>
    </row>
    <row r="21" spans="3:14" x14ac:dyDescent="0.25">
      <c r="C21" s="3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3:14" x14ac:dyDescent="0.25">
      <c r="C22" s="33"/>
      <c r="D22" s="24" t="s">
        <v>110</v>
      </c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spans="3:14" x14ac:dyDescent="0.25">
      <c r="C23" s="3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3:14" x14ac:dyDescent="0.25">
      <c r="C24" s="33"/>
      <c r="D24" s="25" t="s">
        <v>90</v>
      </c>
      <c r="E24" s="25"/>
      <c r="F24" s="27"/>
      <c r="G24" s="25"/>
      <c r="H24" s="25"/>
      <c r="I24" s="25"/>
      <c r="J24" s="28"/>
      <c r="K24" s="25"/>
      <c r="L24" s="25"/>
      <c r="M24" s="25"/>
      <c r="N24" s="26"/>
    </row>
    <row r="25" spans="3:14" x14ac:dyDescent="0.25">
      <c r="C25" s="33"/>
      <c r="D25" s="25"/>
      <c r="E25" s="25" t="s">
        <v>89</v>
      </c>
      <c r="F25" s="25"/>
      <c r="G25" s="25"/>
      <c r="H25" s="25"/>
      <c r="I25" s="25"/>
      <c r="J25" s="25"/>
      <c r="K25" s="25"/>
      <c r="L25" s="25"/>
      <c r="M25" s="25"/>
      <c r="N25" s="26"/>
    </row>
    <row r="26" spans="3:14" x14ac:dyDescent="0.25">
      <c r="C26" s="33"/>
      <c r="D26" s="25"/>
      <c r="E26" s="25" t="s">
        <v>88</v>
      </c>
      <c r="F26" s="25"/>
      <c r="G26" s="25"/>
      <c r="H26" s="25"/>
      <c r="I26" s="25"/>
      <c r="J26" s="25"/>
      <c r="K26" s="25"/>
      <c r="L26" s="25"/>
      <c r="M26" s="25"/>
      <c r="N26" s="26"/>
    </row>
    <row r="27" spans="3:14" x14ac:dyDescent="0.25">
      <c r="C27" s="33"/>
      <c r="D27" s="25"/>
      <c r="E27" s="25" t="s">
        <v>109</v>
      </c>
      <c r="F27" s="25"/>
      <c r="G27" s="25"/>
      <c r="H27" s="25"/>
      <c r="I27" s="25"/>
      <c r="J27" s="25"/>
      <c r="K27" s="25"/>
      <c r="L27" s="25"/>
      <c r="M27" s="25"/>
      <c r="N27" s="26"/>
    </row>
    <row r="28" spans="3:14" x14ac:dyDescent="0.25">
      <c r="C28" s="33"/>
      <c r="D28" s="25" t="s">
        <v>92</v>
      </c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3:14" x14ac:dyDescent="0.25">
      <c r="C29" s="33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3:14" x14ac:dyDescent="0.25">
      <c r="C30" s="33"/>
      <c r="D30" s="24" t="s">
        <v>27</v>
      </c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3:14" x14ac:dyDescent="0.25">
      <c r="C31" s="33"/>
      <c r="D31" s="24" t="s">
        <v>40</v>
      </c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3:14" x14ac:dyDescent="0.25">
      <c r="C32" s="33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3:14" x14ac:dyDescent="0.25">
      <c r="C33" s="33">
        <v>1</v>
      </c>
      <c r="D33" s="25" t="s">
        <v>137</v>
      </c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3:14" x14ac:dyDescent="0.25">
      <c r="C34" s="33">
        <v>2</v>
      </c>
      <c r="D34" s="25" t="s">
        <v>138</v>
      </c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3:14" x14ac:dyDescent="0.25">
      <c r="C35" s="33">
        <v>3</v>
      </c>
      <c r="D35" s="25" t="s">
        <v>139</v>
      </c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3:14" x14ac:dyDescent="0.25">
      <c r="C36" s="33">
        <v>4</v>
      </c>
      <c r="D36" s="25" t="s">
        <v>140</v>
      </c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3:14" x14ac:dyDescent="0.25">
      <c r="C37" s="33">
        <v>5</v>
      </c>
      <c r="D37" s="25" t="s">
        <v>141</v>
      </c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3:14" x14ac:dyDescent="0.25">
      <c r="C38" s="33">
        <v>6</v>
      </c>
      <c r="D38" s="25" t="s">
        <v>142</v>
      </c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3:14" x14ac:dyDescent="0.25">
      <c r="C39" s="33">
        <v>7</v>
      </c>
      <c r="D39" s="25" t="s">
        <v>143</v>
      </c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3:14" x14ac:dyDescent="0.25">
      <c r="C40" s="33">
        <v>8</v>
      </c>
      <c r="D40" s="25" t="s">
        <v>144</v>
      </c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3:14" x14ac:dyDescent="0.25">
      <c r="C41" s="33">
        <v>9</v>
      </c>
      <c r="D41" s="25" t="s">
        <v>145</v>
      </c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3:14" x14ac:dyDescent="0.25">
      <c r="C42" s="33">
        <v>10</v>
      </c>
      <c r="D42" s="25" t="s">
        <v>146</v>
      </c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3:14" x14ac:dyDescent="0.25">
      <c r="C43" s="33">
        <v>11</v>
      </c>
      <c r="D43" s="25" t="s">
        <v>147</v>
      </c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3:14" x14ac:dyDescent="0.25">
      <c r="C44" s="33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3:14" x14ac:dyDescent="0.25">
      <c r="C45" s="33">
        <v>12</v>
      </c>
      <c r="D45" s="25" t="s">
        <v>148</v>
      </c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3:14" x14ac:dyDescent="0.25">
      <c r="C46" s="33">
        <v>13</v>
      </c>
      <c r="D46" s="25" t="s">
        <v>149</v>
      </c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3:14" x14ac:dyDescent="0.25">
      <c r="C47" s="33">
        <v>14</v>
      </c>
      <c r="D47" s="25" t="s">
        <v>150</v>
      </c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3:14" x14ac:dyDescent="0.25">
      <c r="C48" s="33">
        <v>15</v>
      </c>
      <c r="D48" s="25" t="s">
        <v>151</v>
      </c>
      <c r="E48" s="25"/>
      <c r="F48" s="25"/>
      <c r="G48" s="25"/>
      <c r="H48" s="25"/>
      <c r="I48" s="25"/>
      <c r="J48" s="25"/>
      <c r="K48" s="25"/>
      <c r="L48" s="25"/>
      <c r="M48" s="25"/>
      <c r="N48" s="26"/>
    </row>
    <row r="49" spans="3:14" x14ac:dyDescent="0.25">
      <c r="C49" s="33">
        <v>16</v>
      </c>
      <c r="D49" s="25" t="s">
        <v>152</v>
      </c>
      <c r="E49" s="25"/>
      <c r="F49" s="25"/>
      <c r="G49" s="25"/>
      <c r="H49" s="25"/>
      <c r="I49" s="25"/>
      <c r="J49" s="25"/>
      <c r="K49" s="25"/>
      <c r="L49" s="25"/>
      <c r="M49" s="25"/>
      <c r="N49" s="26"/>
    </row>
    <row r="50" spans="3:14" x14ac:dyDescent="0.25">
      <c r="C50" s="33">
        <v>17</v>
      </c>
      <c r="D50" s="25" t="s">
        <v>153</v>
      </c>
      <c r="E50" s="25"/>
      <c r="F50" s="25"/>
      <c r="G50" s="25"/>
      <c r="H50" s="25"/>
      <c r="I50" s="25"/>
      <c r="J50" s="25"/>
      <c r="K50" s="25"/>
      <c r="L50" s="25"/>
      <c r="M50" s="25"/>
      <c r="N50" s="26"/>
    </row>
    <row r="51" spans="3:14" x14ac:dyDescent="0.25">
      <c r="C51" s="33">
        <v>18</v>
      </c>
      <c r="D51" s="25" t="s">
        <v>154</v>
      </c>
      <c r="E51" s="25"/>
      <c r="F51" s="25"/>
      <c r="G51" s="25"/>
      <c r="H51" s="25"/>
      <c r="I51" s="25"/>
      <c r="J51" s="25"/>
      <c r="K51" s="25"/>
      <c r="L51" s="25"/>
      <c r="M51" s="25"/>
      <c r="N51" s="26"/>
    </row>
    <row r="52" spans="3:14" x14ac:dyDescent="0.25">
      <c r="C52" s="33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</row>
    <row r="53" spans="3:14" x14ac:dyDescent="0.25">
      <c r="C53" s="33">
        <v>19</v>
      </c>
      <c r="D53" s="25" t="s">
        <v>155</v>
      </c>
      <c r="E53" s="25"/>
      <c r="F53" s="25"/>
      <c r="G53" s="25"/>
      <c r="H53" s="25"/>
      <c r="I53" s="25"/>
      <c r="J53" s="25"/>
      <c r="K53" s="25"/>
      <c r="L53" s="25"/>
      <c r="M53" s="25"/>
      <c r="N53" s="26"/>
    </row>
    <row r="54" spans="3:14" x14ac:dyDescent="0.25">
      <c r="C54" s="33"/>
      <c r="D54" s="25"/>
      <c r="E54" s="25" t="s">
        <v>31</v>
      </c>
      <c r="F54" s="25"/>
      <c r="G54" s="25"/>
      <c r="H54" s="25"/>
      <c r="I54" s="25"/>
      <c r="J54" s="25"/>
      <c r="K54" s="25"/>
      <c r="L54" s="25"/>
      <c r="M54" s="25"/>
      <c r="N54" s="26"/>
    </row>
    <row r="55" spans="3:14" x14ac:dyDescent="0.25">
      <c r="C55" s="33"/>
      <c r="D55" s="25"/>
      <c r="E55" s="25" t="s">
        <v>32</v>
      </c>
      <c r="F55" s="25"/>
      <c r="G55" s="25"/>
      <c r="H55" s="25"/>
      <c r="I55" s="25"/>
      <c r="J55" s="25"/>
      <c r="K55" s="25"/>
      <c r="L55" s="25"/>
      <c r="M55" s="25"/>
      <c r="N55" s="26"/>
    </row>
    <row r="56" spans="3:14" x14ac:dyDescent="0.25">
      <c r="C56" s="33"/>
      <c r="D56" s="25"/>
      <c r="E56" s="25" t="s">
        <v>33</v>
      </c>
      <c r="F56" s="25"/>
      <c r="G56" s="25"/>
      <c r="H56" s="25"/>
      <c r="I56" s="25"/>
      <c r="J56" s="25"/>
      <c r="K56" s="25"/>
      <c r="L56" s="25"/>
      <c r="M56" s="25"/>
      <c r="N56" s="26"/>
    </row>
    <row r="57" spans="3:14" x14ac:dyDescent="0.25">
      <c r="C57" s="33">
        <v>20</v>
      </c>
      <c r="D57" s="25" t="s">
        <v>156</v>
      </c>
      <c r="E57" s="25"/>
      <c r="F57" s="25"/>
      <c r="G57" s="25"/>
      <c r="H57" s="25"/>
      <c r="I57" s="25"/>
      <c r="J57" s="25"/>
      <c r="K57" s="25"/>
      <c r="L57" s="25"/>
      <c r="M57" s="25"/>
      <c r="N57" s="26"/>
    </row>
    <row r="58" spans="3:14" x14ac:dyDescent="0.25">
      <c r="C58" s="33">
        <v>21</v>
      </c>
      <c r="D58" s="25" t="s">
        <v>157</v>
      </c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3:14" x14ac:dyDescent="0.25">
      <c r="C59" s="33">
        <v>22</v>
      </c>
      <c r="D59" s="25" t="s">
        <v>158</v>
      </c>
      <c r="E59" s="25"/>
      <c r="F59" s="25"/>
      <c r="G59" s="25"/>
      <c r="H59" s="25"/>
      <c r="I59" s="25"/>
      <c r="J59" s="25"/>
      <c r="K59" s="25"/>
      <c r="L59" s="25"/>
      <c r="M59" s="25"/>
      <c r="N59" s="26"/>
    </row>
    <row r="60" spans="3:14" x14ac:dyDescent="0.25">
      <c r="C60" s="33"/>
      <c r="D60" s="25"/>
      <c r="E60" s="25" t="s">
        <v>21</v>
      </c>
      <c r="F60" s="25"/>
      <c r="G60" s="25"/>
      <c r="H60" s="25"/>
      <c r="I60" s="25"/>
      <c r="J60" s="25"/>
      <c r="K60" s="25"/>
      <c r="L60" s="25"/>
      <c r="M60" s="25"/>
      <c r="N60" s="26"/>
    </row>
    <row r="61" spans="3:14" x14ac:dyDescent="0.25">
      <c r="C61" s="33"/>
      <c r="D61" s="25"/>
      <c r="E61" s="25" t="s">
        <v>22</v>
      </c>
      <c r="F61" s="25"/>
      <c r="G61" s="25"/>
      <c r="H61" s="25"/>
      <c r="I61" s="25"/>
      <c r="J61" s="25"/>
      <c r="K61" s="25"/>
      <c r="L61" s="25"/>
      <c r="M61" s="25"/>
      <c r="N61" s="26"/>
    </row>
    <row r="62" spans="3:14" x14ac:dyDescent="0.25">
      <c r="C62" s="33"/>
      <c r="D62" s="25"/>
      <c r="E62" s="25" t="s">
        <v>23</v>
      </c>
      <c r="F62" s="25"/>
      <c r="G62" s="25"/>
      <c r="H62" s="25"/>
      <c r="I62" s="25"/>
      <c r="J62" s="25"/>
      <c r="K62" s="25"/>
      <c r="L62" s="25"/>
      <c r="M62" s="25"/>
      <c r="N62" s="26"/>
    </row>
    <row r="63" spans="3:14" x14ac:dyDescent="0.25">
      <c r="C63" s="33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</row>
    <row r="64" spans="3:14" x14ac:dyDescent="0.25">
      <c r="C64" s="33">
        <v>23</v>
      </c>
      <c r="D64" s="25" t="s">
        <v>159</v>
      </c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3:14" x14ac:dyDescent="0.25">
      <c r="C65" s="33">
        <v>24</v>
      </c>
      <c r="D65" s="25" t="s">
        <v>160</v>
      </c>
      <c r="E65" s="25"/>
      <c r="F65" s="25"/>
      <c r="G65" s="25"/>
      <c r="H65" s="25"/>
      <c r="I65" s="25"/>
      <c r="J65" s="25"/>
      <c r="K65" s="25"/>
      <c r="L65" s="25"/>
      <c r="M65" s="25"/>
      <c r="N65" s="26"/>
    </row>
    <row r="66" spans="3:14" x14ac:dyDescent="0.25">
      <c r="C66" s="3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</row>
    <row r="67" spans="3:14" x14ac:dyDescent="0.25">
      <c r="C67" s="33">
        <v>25</v>
      </c>
      <c r="D67" s="25" t="s">
        <v>161</v>
      </c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3:14" x14ac:dyDescent="0.25">
      <c r="C68" s="33"/>
      <c r="D68" s="25"/>
      <c r="E68" s="25" t="s">
        <v>67</v>
      </c>
      <c r="F68" s="25"/>
      <c r="G68" s="25"/>
      <c r="H68" s="25"/>
      <c r="I68" s="25"/>
      <c r="J68" s="25"/>
      <c r="K68" s="25"/>
      <c r="L68" s="25"/>
      <c r="M68" s="25"/>
      <c r="N68" s="26"/>
    </row>
    <row r="69" spans="3:14" x14ac:dyDescent="0.25">
      <c r="C69" s="33"/>
      <c r="D69" s="25"/>
      <c r="E69" s="25" t="s">
        <v>69</v>
      </c>
      <c r="F69" s="25"/>
      <c r="G69" s="25"/>
      <c r="H69" s="25"/>
      <c r="I69" s="25"/>
      <c r="J69" s="25"/>
      <c r="K69" s="25"/>
      <c r="L69" s="25"/>
      <c r="M69" s="25"/>
      <c r="N69" s="26"/>
    </row>
    <row r="70" spans="3:14" x14ac:dyDescent="0.25">
      <c r="C70" s="33">
        <v>26</v>
      </c>
      <c r="D70" s="25" t="s">
        <v>163</v>
      </c>
      <c r="E70" s="25"/>
      <c r="F70" s="25"/>
      <c r="G70" s="25"/>
      <c r="H70" s="25"/>
      <c r="I70" s="25"/>
      <c r="J70" s="25"/>
      <c r="K70" s="25"/>
      <c r="L70" s="25"/>
      <c r="M70" s="25"/>
      <c r="N70" s="26"/>
    </row>
    <row r="71" spans="3:14" x14ac:dyDescent="0.25">
      <c r="C71" s="33">
        <v>27</v>
      </c>
      <c r="D71" s="25" t="s">
        <v>162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3:14" x14ac:dyDescent="0.25">
      <c r="C72" s="33">
        <v>28</v>
      </c>
      <c r="D72" s="25" t="s">
        <v>164</v>
      </c>
      <c r="E72" s="25"/>
      <c r="F72" s="25"/>
      <c r="G72" s="25"/>
      <c r="H72" s="25"/>
      <c r="I72" s="25"/>
      <c r="J72" s="25"/>
      <c r="K72" s="25"/>
      <c r="L72" s="25"/>
      <c r="M72" s="25"/>
      <c r="N72" s="26"/>
    </row>
    <row r="73" spans="3:14" x14ac:dyDescent="0.25">
      <c r="C73" s="33">
        <v>29</v>
      </c>
      <c r="D73" s="25" t="s">
        <v>165</v>
      </c>
      <c r="E73" s="25"/>
      <c r="F73" s="25"/>
      <c r="G73" s="25"/>
      <c r="H73" s="25"/>
      <c r="I73" s="25"/>
      <c r="J73" s="25"/>
      <c r="K73" s="25"/>
      <c r="L73" s="25"/>
      <c r="M73" s="25"/>
      <c r="N73" s="26"/>
    </row>
    <row r="74" spans="3:14" x14ac:dyDescent="0.25">
      <c r="C74" s="33"/>
      <c r="D74" s="25"/>
      <c r="E74" s="25" t="s">
        <v>41</v>
      </c>
      <c r="F74" s="25"/>
      <c r="G74" s="25"/>
      <c r="H74" s="25"/>
      <c r="I74" s="25"/>
      <c r="J74" s="25"/>
      <c r="K74" s="25"/>
      <c r="L74" s="25"/>
      <c r="M74" s="25"/>
      <c r="N74" s="26"/>
    </row>
    <row r="75" spans="3:14" x14ac:dyDescent="0.25">
      <c r="C75" s="33"/>
      <c r="D75" s="25"/>
      <c r="E75" s="25" t="s">
        <v>42</v>
      </c>
      <c r="F75" s="25"/>
      <c r="G75" s="25"/>
      <c r="H75" s="25"/>
      <c r="I75" s="25"/>
      <c r="J75" s="25"/>
      <c r="K75" s="25"/>
      <c r="L75" s="25"/>
      <c r="M75" s="25"/>
      <c r="N75" s="26"/>
    </row>
    <row r="76" spans="3:14" x14ac:dyDescent="0.25">
      <c r="C76" s="33">
        <v>30</v>
      </c>
      <c r="D76" s="25" t="s">
        <v>166</v>
      </c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3:14" x14ac:dyDescent="0.25">
      <c r="C77" s="33">
        <v>31</v>
      </c>
      <c r="D77" s="25" t="s">
        <v>167</v>
      </c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3:14" x14ac:dyDescent="0.25">
      <c r="C78" s="33"/>
      <c r="D78" s="25"/>
      <c r="E78" s="25" t="s">
        <v>37</v>
      </c>
      <c r="F78" s="25"/>
      <c r="G78" s="25"/>
      <c r="H78" s="25"/>
      <c r="I78" s="25"/>
      <c r="J78" s="25"/>
      <c r="K78" s="25"/>
      <c r="L78" s="25"/>
      <c r="M78" s="25"/>
      <c r="N78" s="26"/>
    </row>
    <row r="79" spans="3:14" x14ac:dyDescent="0.25">
      <c r="C79" s="33"/>
      <c r="D79" s="25"/>
      <c r="E79" s="25" t="s">
        <v>38</v>
      </c>
      <c r="F79" s="25"/>
      <c r="G79" s="25"/>
      <c r="H79" s="25"/>
      <c r="I79" s="25"/>
      <c r="J79" s="25"/>
      <c r="K79" s="25"/>
      <c r="L79" s="25"/>
      <c r="M79" s="25"/>
      <c r="N79" s="26"/>
    </row>
    <row r="80" spans="3:14" x14ac:dyDescent="0.25">
      <c r="C80" s="33"/>
      <c r="D80" s="25"/>
      <c r="E80" s="25" t="s">
        <v>39</v>
      </c>
      <c r="F80" s="25"/>
      <c r="G80" s="25"/>
      <c r="H80" s="25"/>
      <c r="I80" s="25"/>
      <c r="J80" s="25"/>
      <c r="K80" s="25"/>
      <c r="L80" s="25"/>
      <c r="M80" s="25"/>
      <c r="N80" s="26"/>
    </row>
    <row r="81" spans="3:14" x14ac:dyDescent="0.25">
      <c r="C81" s="33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3:14" x14ac:dyDescent="0.25">
      <c r="C82" s="33">
        <v>32</v>
      </c>
      <c r="D82" s="25" t="s">
        <v>168</v>
      </c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3:14" x14ac:dyDescent="0.25">
      <c r="C83" s="33"/>
      <c r="D83" s="25"/>
      <c r="E83" s="25" t="s">
        <v>111</v>
      </c>
      <c r="F83" s="25"/>
      <c r="G83" s="25"/>
      <c r="H83" s="25"/>
      <c r="I83" s="25"/>
      <c r="J83" s="25"/>
      <c r="K83" s="25"/>
      <c r="L83" s="25"/>
      <c r="M83" s="25"/>
      <c r="N83" s="26"/>
    </row>
    <row r="84" spans="3:14" x14ac:dyDescent="0.25">
      <c r="C84" s="33"/>
      <c r="D84" s="25"/>
      <c r="E84" s="25" t="s">
        <v>112</v>
      </c>
      <c r="F84" s="25"/>
      <c r="G84" s="25"/>
      <c r="H84" s="25"/>
      <c r="I84" s="25"/>
      <c r="J84" s="25"/>
      <c r="K84" s="25"/>
      <c r="L84" s="25"/>
      <c r="M84" s="25"/>
      <c r="N84" s="26"/>
    </row>
    <row r="85" spans="3:14" x14ac:dyDescent="0.25">
      <c r="C85" s="33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6"/>
    </row>
    <row r="86" spans="3:14" x14ac:dyDescent="0.25">
      <c r="C86" s="33">
        <v>33</v>
      </c>
      <c r="D86" s="25" t="s">
        <v>169</v>
      </c>
      <c r="E86" s="25"/>
      <c r="F86" s="25"/>
      <c r="G86" s="25"/>
      <c r="H86" s="25"/>
      <c r="I86" s="25"/>
      <c r="J86" s="25"/>
      <c r="K86" s="25"/>
      <c r="L86" s="25"/>
      <c r="M86" s="25"/>
      <c r="N86" s="26"/>
    </row>
    <row r="87" spans="3:14" x14ac:dyDescent="0.25">
      <c r="C87" s="33"/>
      <c r="D87" s="25"/>
      <c r="E87" s="25" t="s">
        <v>63</v>
      </c>
      <c r="F87" s="25"/>
      <c r="G87" s="25"/>
      <c r="H87" s="25"/>
      <c r="I87" s="25"/>
      <c r="J87" s="25"/>
      <c r="K87" s="25"/>
      <c r="L87" s="25"/>
      <c r="M87" s="25"/>
      <c r="N87" s="26"/>
    </row>
    <row r="88" spans="3:14" x14ac:dyDescent="0.25">
      <c r="C88" s="33"/>
      <c r="D88" s="25"/>
      <c r="E88" s="25" t="s">
        <v>64</v>
      </c>
      <c r="F88" s="25"/>
      <c r="G88" s="25"/>
      <c r="H88" s="25"/>
      <c r="I88" s="25"/>
      <c r="J88" s="25"/>
      <c r="K88" s="25"/>
      <c r="L88" s="25"/>
      <c r="M88" s="25"/>
      <c r="N88" s="26"/>
    </row>
    <row r="89" spans="3:14" x14ac:dyDescent="0.25">
      <c r="C89" s="33"/>
      <c r="D89" s="25"/>
      <c r="E89" s="25" t="s">
        <v>115</v>
      </c>
      <c r="F89" s="25"/>
      <c r="G89" s="25"/>
      <c r="H89" s="25"/>
      <c r="I89" s="25"/>
      <c r="J89" s="25"/>
      <c r="K89" s="25"/>
      <c r="L89" s="25"/>
      <c r="M89" s="25"/>
      <c r="N89" s="26"/>
    </row>
    <row r="90" spans="3:14" x14ac:dyDescent="0.25">
      <c r="C90" s="33">
        <v>34</v>
      </c>
      <c r="D90" s="25" t="s">
        <v>116</v>
      </c>
      <c r="E90" s="25"/>
      <c r="F90" s="25"/>
      <c r="G90" s="25"/>
      <c r="H90" s="25"/>
      <c r="I90" s="25"/>
      <c r="J90" s="25"/>
      <c r="K90" s="25"/>
      <c r="L90" s="25"/>
      <c r="M90" s="25"/>
      <c r="N90" s="26"/>
    </row>
    <row r="91" spans="3:14" x14ac:dyDescent="0.25">
      <c r="C91" s="33"/>
      <c r="D91" s="25"/>
      <c r="E91" s="25" t="s">
        <v>118</v>
      </c>
      <c r="F91" s="25"/>
      <c r="G91" s="25"/>
      <c r="H91" s="25"/>
      <c r="I91" s="25"/>
      <c r="J91" s="25"/>
      <c r="K91" s="25"/>
      <c r="L91" s="25"/>
      <c r="M91" s="25"/>
      <c r="N91" s="26"/>
    </row>
    <row r="92" spans="3:14" x14ac:dyDescent="0.25">
      <c r="C92" s="33"/>
      <c r="D92" s="25"/>
      <c r="E92" s="25" t="s">
        <v>117</v>
      </c>
      <c r="F92" s="25"/>
      <c r="G92" s="25"/>
      <c r="H92" s="25"/>
      <c r="I92" s="25"/>
      <c r="J92" s="25"/>
      <c r="K92" s="25"/>
      <c r="L92" s="25"/>
      <c r="M92" s="25"/>
      <c r="N92" s="26"/>
    </row>
    <row r="93" spans="3:14" x14ac:dyDescent="0.25">
      <c r="C93" s="33">
        <v>35</v>
      </c>
      <c r="D93" s="25" t="s">
        <v>170</v>
      </c>
      <c r="E93" s="25"/>
      <c r="F93" s="25"/>
      <c r="G93" s="25"/>
      <c r="H93" s="25"/>
      <c r="I93" s="25"/>
      <c r="J93" s="25"/>
      <c r="K93" s="25"/>
      <c r="L93" s="25"/>
      <c r="M93" s="25"/>
      <c r="N93" s="26"/>
    </row>
    <row r="94" spans="3:14" x14ac:dyDescent="0.25">
      <c r="C94" s="33"/>
      <c r="D94" s="25"/>
      <c r="E94" s="25" t="s">
        <v>26</v>
      </c>
      <c r="F94" s="25"/>
      <c r="G94" s="25"/>
      <c r="H94" s="25"/>
      <c r="I94" s="25"/>
      <c r="J94" s="25"/>
      <c r="K94" s="25"/>
      <c r="L94" s="25"/>
      <c r="M94" s="25"/>
      <c r="N94" s="26"/>
    </row>
    <row r="95" spans="3:14" x14ac:dyDescent="0.25">
      <c r="C95" s="33">
        <v>36</v>
      </c>
      <c r="D95" s="25" t="s">
        <v>171</v>
      </c>
      <c r="E95" s="25"/>
      <c r="F95" s="25"/>
      <c r="G95" s="25"/>
      <c r="H95" s="25"/>
      <c r="I95" s="25"/>
      <c r="J95" s="25"/>
      <c r="K95" s="25"/>
      <c r="L95" s="25"/>
      <c r="M95" s="25"/>
      <c r="N95" s="26"/>
    </row>
    <row r="96" spans="3:14" x14ac:dyDescent="0.25">
      <c r="C96" s="33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/>
    </row>
    <row r="97" spans="3:14" x14ac:dyDescent="0.25">
      <c r="C97" s="33">
        <v>37</v>
      </c>
      <c r="D97" s="25" t="s">
        <v>172</v>
      </c>
      <c r="E97" s="25"/>
      <c r="F97" s="25"/>
      <c r="G97" s="25"/>
      <c r="H97" s="25"/>
      <c r="I97" s="25"/>
      <c r="J97" s="25"/>
      <c r="K97" s="25"/>
      <c r="L97" s="25"/>
      <c r="M97" s="25"/>
      <c r="N97" s="26"/>
    </row>
    <row r="98" spans="3:14" x14ac:dyDescent="0.25">
      <c r="C98" s="33"/>
      <c r="D98" s="25"/>
      <c r="E98" s="25" t="s">
        <v>119</v>
      </c>
      <c r="F98" s="25"/>
      <c r="G98" s="25"/>
      <c r="H98" s="25"/>
      <c r="I98" s="25"/>
      <c r="J98" s="25"/>
      <c r="K98" s="25"/>
      <c r="L98" s="25"/>
      <c r="M98" s="25"/>
      <c r="N98" s="26"/>
    </row>
    <row r="99" spans="3:14" x14ac:dyDescent="0.25">
      <c r="C99" s="33"/>
      <c r="D99" s="25"/>
      <c r="E99" s="25" t="s">
        <v>106</v>
      </c>
      <c r="F99" s="25"/>
      <c r="G99" s="25"/>
      <c r="H99" s="25"/>
      <c r="I99" s="25"/>
      <c r="J99" s="25"/>
      <c r="K99" s="25"/>
      <c r="L99" s="25"/>
      <c r="M99" s="25"/>
      <c r="N99" s="26"/>
    </row>
    <row r="100" spans="3:14" x14ac:dyDescent="0.25">
      <c r="C100" s="33">
        <v>38</v>
      </c>
      <c r="D100" s="25" t="s">
        <v>173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6"/>
    </row>
    <row r="101" spans="3:14" x14ac:dyDescent="0.25">
      <c r="C101" s="33"/>
      <c r="D101" s="25"/>
      <c r="E101" s="25" t="s">
        <v>80</v>
      </c>
      <c r="F101" s="25"/>
      <c r="G101" s="25"/>
      <c r="H101" s="25"/>
      <c r="I101" s="25"/>
      <c r="J101" s="25"/>
      <c r="K101" s="25"/>
      <c r="L101" s="25"/>
      <c r="M101" s="25"/>
      <c r="N101" s="26"/>
    </row>
    <row r="102" spans="3:14" x14ac:dyDescent="0.25">
      <c r="C102" s="33"/>
      <c r="D102" s="25"/>
      <c r="E102" s="25" t="s">
        <v>113</v>
      </c>
      <c r="F102" s="25"/>
      <c r="G102" s="25"/>
      <c r="H102" s="25"/>
      <c r="I102" s="25"/>
      <c r="J102" s="25"/>
      <c r="K102" s="25"/>
      <c r="L102" s="25"/>
      <c r="M102" s="25"/>
      <c r="N102" s="26"/>
    </row>
    <row r="103" spans="3:14" x14ac:dyDescent="0.25">
      <c r="C103" s="33">
        <v>39</v>
      </c>
      <c r="D103" s="25" t="s">
        <v>174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6"/>
    </row>
    <row r="104" spans="3:14" x14ac:dyDescent="0.25">
      <c r="C104" s="33"/>
      <c r="D104" s="25"/>
      <c r="E104" s="25" t="s">
        <v>107</v>
      </c>
      <c r="F104" s="25"/>
      <c r="G104" s="25"/>
      <c r="H104" s="25"/>
      <c r="I104" s="25"/>
      <c r="J104" s="25"/>
      <c r="K104" s="25"/>
      <c r="L104" s="25"/>
      <c r="M104" s="25"/>
      <c r="N104" s="26"/>
    </row>
    <row r="105" spans="3:14" x14ac:dyDescent="0.25">
      <c r="C105" s="33"/>
      <c r="D105" s="25"/>
      <c r="E105" s="25" t="s">
        <v>108</v>
      </c>
      <c r="F105" s="25"/>
      <c r="G105" s="25"/>
      <c r="H105" s="25"/>
      <c r="I105" s="25"/>
      <c r="J105" s="25"/>
      <c r="K105" s="25"/>
      <c r="L105" s="25"/>
      <c r="M105" s="25"/>
      <c r="N105" s="26"/>
    </row>
    <row r="106" spans="3:14" x14ac:dyDescent="0.25">
      <c r="C106" s="33">
        <v>40</v>
      </c>
      <c r="D106" s="25" t="s">
        <v>175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6"/>
    </row>
    <row r="107" spans="3:14" x14ac:dyDescent="0.25">
      <c r="C107" s="33"/>
      <c r="D107" s="25"/>
      <c r="E107" s="25" t="s">
        <v>114</v>
      </c>
      <c r="F107" s="25"/>
      <c r="G107" s="25"/>
      <c r="H107" s="25"/>
      <c r="I107" s="25"/>
      <c r="J107" s="25"/>
      <c r="K107" s="25"/>
      <c r="L107" s="25"/>
      <c r="M107" s="25"/>
      <c r="N107" s="26"/>
    </row>
    <row r="108" spans="3:14" x14ac:dyDescent="0.25">
      <c r="C108" s="33">
        <v>41</v>
      </c>
      <c r="D108" s="25" t="s">
        <v>121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6"/>
    </row>
    <row r="109" spans="3:14" x14ac:dyDescent="0.25">
      <c r="C109" s="33">
        <v>42</v>
      </c>
      <c r="D109" s="25" t="s">
        <v>122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6"/>
    </row>
    <row r="110" spans="3:14" x14ac:dyDescent="0.25">
      <c r="C110" s="33"/>
      <c r="D110" s="25"/>
      <c r="E110" s="31" t="s">
        <v>131</v>
      </c>
      <c r="F110" s="25"/>
      <c r="G110" s="25"/>
      <c r="H110" s="25"/>
      <c r="I110" s="25"/>
      <c r="J110" s="25"/>
      <c r="K110" s="25"/>
      <c r="L110" s="25"/>
      <c r="M110" s="25"/>
      <c r="N110" s="26"/>
    </row>
    <row r="111" spans="3:14" x14ac:dyDescent="0.25">
      <c r="C111" s="33"/>
      <c r="D111" s="25"/>
      <c r="E111" s="31" t="s">
        <v>130</v>
      </c>
      <c r="F111" s="25"/>
      <c r="G111" s="25"/>
      <c r="H111" s="25"/>
      <c r="I111" s="25"/>
      <c r="J111" s="25"/>
      <c r="K111" s="25"/>
      <c r="L111" s="25"/>
      <c r="M111" s="25"/>
      <c r="N111" s="26"/>
    </row>
    <row r="112" spans="3:14" x14ac:dyDescent="0.25">
      <c r="C112" s="33"/>
      <c r="D112" s="25"/>
      <c r="E112" s="25" t="s">
        <v>132</v>
      </c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3:14" x14ac:dyDescent="0.25">
      <c r="C113" s="33"/>
      <c r="D113" s="25"/>
      <c r="E113" s="25" t="s">
        <v>133</v>
      </c>
      <c r="F113" s="25"/>
      <c r="G113" s="25"/>
      <c r="H113" s="25"/>
      <c r="I113" s="25"/>
      <c r="J113" s="25"/>
      <c r="K113" s="25"/>
      <c r="L113" s="25"/>
      <c r="M113" s="25"/>
      <c r="N113" s="26"/>
    </row>
    <row r="114" spans="3:14" x14ac:dyDescent="0.25">
      <c r="C114" s="33"/>
      <c r="D114" s="25"/>
      <c r="E114" s="25" t="s">
        <v>134</v>
      </c>
      <c r="F114" s="25"/>
      <c r="G114" s="25"/>
      <c r="H114" s="25"/>
      <c r="I114" s="25"/>
      <c r="J114" s="25"/>
      <c r="K114" s="25"/>
      <c r="L114" s="25"/>
      <c r="M114" s="25"/>
      <c r="N114" s="26"/>
    </row>
    <row r="115" spans="3:14" x14ac:dyDescent="0.25">
      <c r="C115" s="33"/>
      <c r="D115" s="25"/>
      <c r="E115" s="25" t="s">
        <v>135</v>
      </c>
      <c r="F115" s="25"/>
      <c r="G115" s="25"/>
      <c r="H115" s="25"/>
      <c r="I115" s="25"/>
      <c r="J115" s="25"/>
      <c r="K115" s="25"/>
      <c r="L115" s="25"/>
      <c r="M115" s="25"/>
      <c r="N115" s="26"/>
    </row>
    <row r="116" spans="3:14" x14ac:dyDescent="0.25">
      <c r="C116" s="33">
        <v>43</v>
      </c>
      <c r="D116" s="25" t="s">
        <v>123</v>
      </c>
      <c r="E116" s="25"/>
      <c r="F116" s="25"/>
      <c r="G116" s="25"/>
      <c r="H116" s="25"/>
      <c r="I116" s="25"/>
      <c r="J116" s="25"/>
      <c r="K116" s="25"/>
      <c r="L116" s="25"/>
      <c r="M116" s="25"/>
      <c r="N116" s="26"/>
    </row>
    <row r="117" spans="3:14" x14ac:dyDescent="0.25">
      <c r="C117" s="33">
        <v>44</v>
      </c>
      <c r="D117" s="25" t="s">
        <v>124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6"/>
    </row>
    <row r="118" spans="3:14" x14ac:dyDescent="0.25">
      <c r="C118" s="33">
        <v>45</v>
      </c>
      <c r="D118" s="25" t="s">
        <v>125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6"/>
    </row>
    <row r="119" spans="3:14" x14ac:dyDescent="0.25">
      <c r="C119" s="33"/>
      <c r="D119" s="25"/>
      <c r="E119" s="25" t="s">
        <v>126</v>
      </c>
      <c r="F119" s="25"/>
      <c r="G119" s="25"/>
      <c r="H119" s="25"/>
      <c r="I119" s="25"/>
      <c r="J119" s="25"/>
      <c r="K119" s="25"/>
      <c r="L119" s="25"/>
      <c r="M119" s="25"/>
      <c r="N119" s="26"/>
    </row>
    <row r="120" spans="3:14" x14ac:dyDescent="0.25">
      <c r="C120" s="33"/>
      <c r="D120" s="25"/>
      <c r="E120" s="25" t="s">
        <v>127</v>
      </c>
      <c r="F120" s="25"/>
      <c r="G120" s="25"/>
      <c r="H120" s="25"/>
      <c r="I120" s="25"/>
      <c r="J120" s="25"/>
      <c r="K120" s="25"/>
      <c r="L120" s="25"/>
      <c r="M120" s="25"/>
      <c r="N120" s="26"/>
    </row>
    <row r="121" spans="3:14" x14ac:dyDescent="0.25">
      <c r="C121" s="33"/>
      <c r="D121" s="25"/>
      <c r="E121" s="25"/>
      <c r="F121" s="25" t="s">
        <v>128</v>
      </c>
      <c r="G121" s="25"/>
      <c r="H121" s="25"/>
      <c r="I121" s="25"/>
      <c r="J121" s="25"/>
      <c r="K121" s="25"/>
      <c r="L121" s="25"/>
      <c r="M121" s="25"/>
      <c r="N121" s="26"/>
    </row>
    <row r="122" spans="3:14" x14ac:dyDescent="0.25">
      <c r="C122" s="33">
        <v>46</v>
      </c>
      <c r="D122" s="25" t="s">
        <v>136</v>
      </c>
      <c r="E122" s="25"/>
      <c r="F122" s="25"/>
      <c r="G122" s="25"/>
      <c r="H122" s="25"/>
      <c r="I122" s="25"/>
      <c r="J122" s="25"/>
      <c r="K122" s="25"/>
      <c r="L122" s="25"/>
      <c r="M122" s="25"/>
      <c r="N122" s="26"/>
    </row>
    <row r="123" spans="3:14" x14ac:dyDescent="0.25">
      <c r="C123" s="33">
        <v>47</v>
      </c>
      <c r="D123" s="25" t="s">
        <v>129</v>
      </c>
      <c r="E123" s="25"/>
      <c r="F123" s="25"/>
      <c r="G123" s="25"/>
      <c r="H123" s="25"/>
      <c r="I123" s="25"/>
      <c r="J123" s="25"/>
      <c r="K123" s="25"/>
      <c r="L123" s="25"/>
      <c r="M123" s="25"/>
      <c r="N123" s="26"/>
    </row>
    <row r="124" spans="3:14" x14ac:dyDescent="0.25">
      <c r="C124" s="33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</row>
    <row r="125" spans="3:14" x14ac:dyDescent="0.25">
      <c r="C125" s="33">
        <v>48</v>
      </c>
      <c r="D125" s="25" t="s">
        <v>176</v>
      </c>
      <c r="E125" s="25"/>
      <c r="F125" s="25"/>
      <c r="G125" s="25"/>
      <c r="H125" s="25"/>
      <c r="I125" s="25"/>
      <c r="J125" s="25"/>
      <c r="K125" s="25"/>
      <c r="L125" s="25"/>
      <c r="M125" s="25"/>
      <c r="N125" s="26"/>
    </row>
    <row r="126" spans="3:14" x14ac:dyDescent="0.25">
      <c r="C126" s="34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30"/>
    </row>
  </sheetData>
  <conditionalFormatting sqref="J24">
    <cfRule type="cellIs" dxfId="6" priority="1" operator="lessThan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22"/>
  <sheetViews>
    <sheetView tabSelected="1" topLeftCell="C1" zoomScale="85" zoomScaleNormal="85" workbookViewId="0">
      <selection activeCell="G25" sqref="G25"/>
    </sheetView>
  </sheetViews>
  <sheetFormatPr baseColWidth="10" defaultRowHeight="15" x14ac:dyDescent="0.25"/>
  <cols>
    <col min="3" max="3" width="13.7109375" customWidth="1"/>
    <col min="4" max="4" width="18.28515625" customWidth="1"/>
    <col min="5" max="5" width="21.85546875" customWidth="1"/>
    <col min="12" max="13" width="8" customWidth="1"/>
    <col min="14" max="14" width="21.28515625" customWidth="1"/>
  </cols>
  <sheetData>
    <row r="1" spans="2:24" ht="15.75" thickBot="1" x14ac:dyDescent="0.3"/>
    <row r="2" spans="2:24" ht="15.75" thickBot="1" x14ac:dyDescent="0.3">
      <c r="B2" s="18" t="s">
        <v>78</v>
      </c>
      <c r="D2" s="21" t="s">
        <v>28</v>
      </c>
      <c r="E2" s="16">
        <v>42549</v>
      </c>
      <c r="P2" s="21" t="s">
        <v>29</v>
      </c>
    </row>
    <row r="3" spans="2:24" ht="15.75" thickBot="1" x14ac:dyDescent="0.3"/>
    <row r="4" spans="2:24" ht="19.5" thickBot="1" x14ac:dyDescent="0.3">
      <c r="D4" s="35" t="s">
        <v>11</v>
      </c>
      <c r="E4" s="36"/>
      <c r="F4" s="36"/>
      <c r="G4" s="36"/>
      <c r="H4" s="36"/>
      <c r="I4" s="36"/>
      <c r="J4" s="37"/>
      <c r="P4" s="35" t="s">
        <v>11</v>
      </c>
      <c r="Q4" s="36"/>
      <c r="R4" s="36"/>
      <c r="S4" s="36"/>
      <c r="T4" s="36"/>
      <c r="U4" s="37"/>
    </row>
    <row r="5" spans="2:24" x14ac:dyDescent="0.25">
      <c r="D5" s="6" t="s">
        <v>0</v>
      </c>
      <c r="E5" s="6" t="s">
        <v>85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L5" s="7" t="s">
        <v>14</v>
      </c>
      <c r="M5" s="8">
        <v>0.2</v>
      </c>
      <c r="P5" s="9" t="s">
        <v>0</v>
      </c>
      <c r="Q5" s="9" t="s">
        <v>1</v>
      </c>
      <c r="R5" s="9" t="s">
        <v>2</v>
      </c>
      <c r="S5" s="9" t="s">
        <v>3</v>
      </c>
      <c r="T5" s="9" t="s">
        <v>4</v>
      </c>
      <c r="U5" s="9" t="s">
        <v>5</v>
      </c>
      <c r="W5" s="7" t="s">
        <v>14</v>
      </c>
      <c r="X5" s="8">
        <v>0.2</v>
      </c>
    </row>
    <row r="6" spans="2:24" x14ac:dyDescent="0.25">
      <c r="C6" t="str">
        <f>IF(F6&gt;4,"cher","bon marché")</f>
        <v>bon marché</v>
      </c>
      <c r="D6" s="2" t="s">
        <v>6</v>
      </c>
      <c r="E6" s="2" t="s">
        <v>93</v>
      </c>
      <c r="F6" s="5">
        <v>1.1499999999999999</v>
      </c>
      <c r="G6">
        <v>5</v>
      </c>
      <c r="H6" s="5">
        <f>F6*G6</f>
        <v>5.75</v>
      </c>
      <c r="I6" s="5">
        <f>H6*$M$5</f>
        <v>1.1500000000000001</v>
      </c>
      <c r="J6" s="12">
        <f>H6+I6</f>
        <v>6.9</v>
      </c>
      <c r="P6" t="s">
        <v>9</v>
      </c>
      <c r="Q6">
        <v>0.45</v>
      </c>
      <c r="R6">
        <v>2</v>
      </c>
      <c r="S6">
        <f>Tableau1[[#This Row],[Prix HT]]*Tableau1[[#This Row],[Quantité]]</f>
        <v>0.9</v>
      </c>
      <c r="T6">
        <f>Tableau1[[#This Row],[Total HT]]*$X$5</f>
        <v>0.18000000000000002</v>
      </c>
      <c r="U6" s="15">
        <f>Tableau1[[#This Row],[Total HT]]+Tableau1[[#This Row],[TVA]]</f>
        <v>1.08</v>
      </c>
    </row>
    <row r="7" spans="2:24" ht="15.75" thickBot="1" x14ac:dyDescent="0.3">
      <c r="C7" t="str">
        <f t="shared" ref="C7:C16" si="0">IF(F7&gt;4,"cher","bon marché")</f>
        <v>bon marché</v>
      </c>
      <c r="D7" s="2" t="s">
        <v>7</v>
      </c>
      <c r="E7" s="2" t="s">
        <v>93</v>
      </c>
      <c r="F7" s="5">
        <v>0.84</v>
      </c>
      <c r="G7">
        <v>12</v>
      </c>
      <c r="H7" s="5">
        <f t="shared" ref="H7:H16" si="1">F7*G7</f>
        <v>10.08</v>
      </c>
      <c r="I7" s="5">
        <f t="shared" ref="I7:I16" si="2">H7*$M$5</f>
        <v>2.016</v>
      </c>
      <c r="J7" s="12">
        <f t="shared" ref="J7:J16" si="3">H7+I7</f>
        <v>12.096</v>
      </c>
      <c r="P7" t="s">
        <v>7</v>
      </c>
      <c r="Q7">
        <v>0.84</v>
      </c>
      <c r="R7">
        <v>12</v>
      </c>
      <c r="S7">
        <f>Tableau1[[#This Row],[Prix HT]]*Tableau1[[#This Row],[Quantité]]</f>
        <v>10.08</v>
      </c>
      <c r="T7">
        <f>Tableau1[[#This Row],[Total HT]]*$X$5</f>
        <v>2.016</v>
      </c>
      <c r="U7" s="15">
        <f>Tableau1[[#This Row],[Total HT]]+Tableau1[[#This Row],[TVA]]</f>
        <v>12.096</v>
      </c>
    </row>
    <row r="8" spans="2:24" ht="15.75" thickBot="1" x14ac:dyDescent="0.3">
      <c r="C8" t="str">
        <f t="shared" si="0"/>
        <v>bon marché</v>
      </c>
      <c r="D8" s="2" t="s">
        <v>8</v>
      </c>
      <c r="E8" s="2" t="s">
        <v>93</v>
      </c>
      <c r="F8" s="5">
        <v>1.75</v>
      </c>
      <c r="G8">
        <v>2</v>
      </c>
      <c r="H8" s="5">
        <f t="shared" si="1"/>
        <v>3.5</v>
      </c>
      <c r="I8" s="5">
        <f t="shared" si="2"/>
        <v>0.70000000000000007</v>
      </c>
      <c r="J8" s="12">
        <f t="shared" si="3"/>
        <v>4.2</v>
      </c>
      <c r="N8" s="19" t="s">
        <v>86</v>
      </c>
      <c r="P8" t="s">
        <v>6</v>
      </c>
      <c r="Q8">
        <v>1.1499999999999999</v>
      </c>
      <c r="R8">
        <v>5</v>
      </c>
      <c r="S8">
        <f>Tableau1[[#This Row],[Prix HT]]*Tableau1[[#This Row],[Quantité]]</f>
        <v>5.75</v>
      </c>
      <c r="T8">
        <f>Tableau1[[#This Row],[Total HT]]*$X$5</f>
        <v>1.1500000000000001</v>
      </c>
      <c r="U8" s="15">
        <f>Tableau1[[#This Row],[Total HT]]+Tableau1[[#This Row],[TVA]]</f>
        <v>6.9</v>
      </c>
    </row>
    <row r="9" spans="2:24" x14ac:dyDescent="0.25">
      <c r="C9" t="str">
        <f t="shared" si="0"/>
        <v>bon marché</v>
      </c>
      <c r="D9" s="2" t="s">
        <v>9</v>
      </c>
      <c r="E9" s="2" t="s">
        <v>93</v>
      </c>
      <c r="F9" s="5">
        <v>0.45</v>
      </c>
      <c r="G9">
        <v>2</v>
      </c>
      <c r="H9" s="5">
        <f t="shared" si="1"/>
        <v>0.9</v>
      </c>
      <c r="I9" s="5">
        <f t="shared" si="2"/>
        <v>0.18000000000000002</v>
      </c>
      <c r="J9" s="12">
        <f t="shared" si="3"/>
        <v>1.08</v>
      </c>
      <c r="N9" t="s">
        <v>93</v>
      </c>
      <c r="P9" t="s">
        <v>8</v>
      </c>
      <c r="Q9">
        <v>1.75</v>
      </c>
      <c r="R9">
        <v>2</v>
      </c>
      <c r="S9">
        <f>Tableau1[[#This Row],[Prix HT]]*Tableau1[[#This Row],[Quantité]]</f>
        <v>3.5</v>
      </c>
      <c r="T9">
        <f>Tableau1[[#This Row],[Total HT]]*$X$5</f>
        <v>0.70000000000000007</v>
      </c>
      <c r="U9" s="15">
        <f>Tableau1[[#This Row],[Total HT]]+Tableau1[[#This Row],[TVA]]</f>
        <v>4.2</v>
      </c>
    </row>
    <row r="10" spans="2:24" x14ac:dyDescent="0.25">
      <c r="C10" t="str">
        <f t="shared" si="0"/>
        <v>cher</v>
      </c>
      <c r="D10" s="2" t="s">
        <v>10</v>
      </c>
      <c r="E10" s="2" t="s">
        <v>93</v>
      </c>
      <c r="F10" s="5">
        <v>18.5</v>
      </c>
      <c r="G10">
        <v>1</v>
      </c>
      <c r="H10" s="5">
        <f t="shared" si="1"/>
        <v>18.5</v>
      </c>
      <c r="I10" s="5">
        <f t="shared" si="2"/>
        <v>3.7</v>
      </c>
      <c r="J10" s="12">
        <f t="shared" si="3"/>
        <v>22.2</v>
      </c>
      <c r="N10" t="s">
        <v>94</v>
      </c>
      <c r="P10" t="s">
        <v>17</v>
      </c>
      <c r="Q10">
        <v>1.75</v>
      </c>
      <c r="R10">
        <v>1</v>
      </c>
      <c r="S10">
        <f>Tableau1[[#This Row],[Prix HT]]*Tableau1[[#This Row],[Quantité]]</f>
        <v>1.75</v>
      </c>
      <c r="T10">
        <f>Tableau1[[#This Row],[Total HT]]*$X$5</f>
        <v>0.35000000000000003</v>
      </c>
      <c r="U10" s="15">
        <f>Tableau1[[#This Row],[Total HT]]+Tableau1[[#This Row],[TVA]]</f>
        <v>2.1</v>
      </c>
    </row>
    <row r="11" spans="2:24" x14ac:dyDescent="0.25">
      <c r="C11" t="str">
        <f t="shared" si="0"/>
        <v>bon marché</v>
      </c>
      <c r="D11" s="2" t="s">
        <v>12</v>
      </c>
      <c r="E11" s="2" t="s">
        <v>93</v>
      </c>
      <c r="F11" s="5">
        <v>3.4</v>
      </c>
      <c r="G11">
        <v>2</v>
      </c>
      <c r="H11" s="5">
        <f t="shared" si="1"/>
        <v>6.8</v>
      </c>
      <c r="I11" s="5">
        <f t="shared" si="2"/>
        <v>1.36</v>
      </c>
      <c r="J11" s="12">
        <f t="shared" si="3"/>
        <v>8.16</v>
      </c>
      <c r="N11" t="s">
        <v>95</v>
      </c>
      <c r="P11" t="s">
        <v>13</v>
      </c>
      <c r="Q11">
        <v>2.2999999999999998</v>
      </c>
      <c r="R11">
        <v>1</v>
      </c>
      <c r="S11">
        <f>Tableau1[[#This Row],[Prix HT]]*Tableau1[[#This Row],[Quantité]]</f>
        <v>2.2999999999999998</v>
      </c>
      <c r="T11">
        <f>Tableau1[[#This Row],[Total HT]]*$X$5</f>
        <v>0.45999999999999996</v>
      </c>
      <c r="U11" s="15">
        <f>Tableau1[[#This Row],[Total HT]]+Tableau1[[#This Row],[TVA]]</f>
        <v>2.76</v>
      </c>
    </row>
    <row r="12" spans="2:24" x14ac:dyDescent="0.25">
      <c r="C12" t="str">
        <f t="shared" si="0"/>
        <v>bon marché</v>
      </c>
      <c r="D12" s="2" t="s">
        <v>13</v>
      </c>
      <c r="E12" s="2" t="s">
        <v>93</v>
      </c>
      <c r="F12" s="5">
        <v>2.2999999999999998</v>
      </c>
      <c r="G12">
        <v>1</v>
      </c>
      <c r="H12" s="5">
        <f t="shared" si="1"/>
        <v>2.2999999999999998</v>
      </c>
      <c r="I12" s="5">
        <f t="shared" si="2"/>
        <v>0.45999999999999996</v>
      </c>
      <c r="J12" s="12">
        <f t="shared" si="3"/>
        <v>2.76</v>
      </c>
      <c r="N12" t="s">
        <v>96</v>
      </c>
      <c r="P12" t="s">
        <v>18</v>
      </c>
      <c r="Q12">
        <v>2.4500000000000002</v>
      </c>
      <c r="R12">
        <v>2</v>
      </c>
      <c r="S12">
        <f>Tableau1[[#This Row],[Prix HT]]*Tableau1[[#This Row],[Quantité]]</f>
        <v>4.9000000000000004</v>
      </c>
      <c r="T12">
        <f>Tableau1[[#This Row],[Total HT]]*$X$5</f>
        <v>0.98000000000000009</v>
      </c>
      <c r="U12" s="15">
        <f>Tableau1[[#This Row],[Total HT]]+Tableau1[[#This Row],[TVA]]</f>
        <v>5.8800000000000008</v>
      </c>
    </row>
    <row r="13" spans="2:24" x14ac:dyDescent="0.25">
      <c r="C13" t="str">
        <f t="shared" si="0"/>
        <v>cher</v>
      </c>
      <c r="D13" s="2" t="s">
        <v>16</v>
      </c>
      <c r="E13" s="2" t="s">
        <v>95</v>
      </c>
      <c r="F13" s="5">
        <v>5.2</v>
      </c>
      <c r="G13">
        <v>1</v>
      </c>
      <c r="H13" s="5">
        <f t="shared" si="1"/>
        <v>5.2</v>
      </c>
      <c r="I13" s="5">
        <f t="shared" si="2"/>
        <v>1.04</v>
      </c>
      <c r="J13" s="12">
        <f t="shared" si="3"/>
        <v>6.24</v>
      </c>
      <c r="P13" t="s">
        <v>12</v>
      </c>
      <c r="Q13">
        <v>3.4</v>
      </c>
      <c r="R13">
        <v>2</v>
      </c>
      <c r="S13">
        <f>Tableau1[[#This Row],[Prix HT]]*Tableau1[[#This Row],[Quantité]]</f>
        <v>6.8</v>
      </c>
      <c r="T13">
        <f>Tableau1[[#This Row],[Total HT]]*$X$5</f>
        <v>1.36</v>
      </c>
      <c r="U13" s="15">
        <f>Tableau1[[#This Row],[Total HT]]+Tableau1[[#This Row],[TVA]]</f>
        <v>8.16</v>
      </c>
    </row>
    <row r="14" spans="2:24" x14ac:dyDescent="0.25">
      <c r="C14" t="str">
        <f t="shared" si="0"/>
        <v>cher</v>
      </c>
      <c r="D14" s="2" t="s">
        <v>72</v>
      </c>
      <c r="E14" s="2" t="s">
        <v>94</v>
      </c>
      <c r="F14" s="5">
        <v>100</v>
      </c>
      <c r="G14">
        <v>0</v>
      </c>
      <c r="H14" s="5">
        <f t="shared" si="1"/>
        <v>0</v>
      </c>
      <c r="I14" s="5">
        <f t="shared" si="2"/>
        <v>0</v>
      </c>
      <c r="J14" s="12">
        <f t="shared" si="3"/>
        <v>0</v>
      </c>
      <c r="S14" s="17">
        <f>Tableau1[[#This Row],[Prix HT]]*Tableau1[[#This Row],[Quantité]]</f>
        <v>0</v>
      </c>
      <c r="T14" s="17">
        <f>Tableau1[[#This Row],[Total HT]]*$X$5</f>
        <v>0</v>
      </c>
      <c r="U14" s="15">
        <f>Tableau1[[#This Row],[Total HT]]+Tableau1[[#This Row],[TVA]]</f>
        <v>0</v>
      </c>
    </row>
    <row r="15" spans="2:24" x14ac:dyDescent="0.25">
      <c r="C15" t="str">
        <f t="shared" si="0"/>
        <v>bon marché</v>
      </c>
      <c r="D15" s="2" t="s">
        <v>17</v>
      </c>
      <c r="E15" s="2" t="s">
        <v>93</v>
      </c>
      <c r="F15" s="5">
        <v>1.75</v>
      </c>
      <c r="G15">
        <v>1</v>
      </c>
      <c r="H15" s="5">
        <f t="shared" si="1"/>
        <v>1.75</v>
      </c>
      <c r="I15" s="5">
        <f t="shared" si="2"/>
        <v>0.35000000000000003</v>
      </c>
      <c r="J15" s="12">
        <f t="shared" si="3"/>
        <v>2.1</v>
      </c>
      <c r="P15" t="s">
        <v>16</v>
      </c>
      <c r="Q15">
        <v>5.2</v>
      </c>
      <c r="R15">
        <v>1</v>
      </c>
      <c r="S15">
        <f>Tableau1[[#This Row],[Prix HT]]*Tableau1[[#This Row],[Quantité]]</f>
        <v>5.2</v>
      </c>
      <c r="T15">
        <f>Tableau1[[#This Row],[Total HT]]*$X$5</f>
        <v>1.04</v>
      </c>
      <c r="U15" s="15">
        <f>Tableau1[[#This Row],[Total HT]]+Tableau1[[#This Row],[TVA]]</f>
        <v>6.24</v>
      </c>
    </row>
    <row r="16" spans="2:24" ht="15.75" thickBot="1" x14ac:dyDescent="0.3">
      <c r="C16" t="str">
        <f t="shared" si="0"/>
        <v>bon marché</v>
      </c>
      <c r="D16" s="2" t="s">
        <v>18</v>
      </c>
      <c r="E16" s="2" t="s">
        <v>93</v>
      </c>
      <c r="F16" s="5">
        <v>2.4500000000000002</v>
      </c>
      <c r="G16">
        <v>2</v>
      </c>
      <c r="H16" s="5">
        <f t="shared" si="1"/>
        <v>4.9000000000000004</v>
      </c>
      <c r="I16" s="5">
        <f t="shared" si="2"/>
        <v>0.98000000000000009</v>
      </c>
      <c r="J16" s="12">
        <f t="shared" si="3"/>
        <v>5.8800000000000008</v>
      </c>
      <c r="P16" t="s">
        <v>10</v>
      </c>
      <c r="Q16">
        <v>18.5</v>
      </c>
      <c r="R16">
        <v>1</v>
      </c>
      <c r="S16">
        <f>Tableau1[[#This Row],[Prix HT]]*Tableau1[[#This Row],[Quantité]]</f>
        <v>18.5</v>
      </c>
      <c r="T16">
        <f>Tableau1[[#This Row],[Total HT]]*$X$5</f>
        <v>3.7</v>
      </c>
      <c r="U16" s="15">
        <f>Tableau1[[#This Row],[Total HT]]+Tableau1[[#This Row],[TVA]]</f>
        <v>22.2</v>
      </c>
    </row>
    <row r="17" spans="3:21" ht="15.75" thickBot="1" x14ac:dyDescent="0.3">
      <c r="D17" s="3" t="s">
        <v>15</v>
      </c>
      <c r="E17" s="3"/>
      <c r="F17" s="3"/>
      <c r="G17" s="3"/>
      <c r="H17" s="10">
        <f>SUM(H6:H16)</f>
        <v>59.679999999999993</v>
      </c>
      <c r="I17" s="4">
        <f>H17*$M$5</f>
        <v>11.936</v>
      </c>
      <c r="J17" s="13">
        <f>H17+I17</f>
        <v>71.615999999999985</v>
      </c>
      <c r="P17" t="s">
        <v>30</v>
      </c>
      <c r="S17">
        <f>SUBTOTAL(109,Tableau1[Total HT])</f>
        <v>59.68</v>
      </c>
      <c r="T17">
        <f>SUBTOTAL(109,Tableau1[TVA])</f>
        <v>11.936</v>
      </c>
      <c r="U17" s="15">
        <f>SUBTOTAL(109,Tableau1[Total TTC])</f>
        <v>71.616</v>
      </c>
    </row>
    <row r="19" spans="3:21" x14ac:dyDescent="0.25">
      <c r="E19" t="s">
        <v>34</v>
      </c>
      <c r="F19" s="15">
        <f>AVERAGE(F6:F16)</f>
        <v>12.526363636363635</v>
      </c>
      <c r="I19" t="s">
        <v>24</v>
      </c>
      <c r="J19" s="11">
        <v>100</v>
      </c>
    </row>
    <row r="20" spans="3:21" x14ac:dyDescent="0.25">
      <c r="E20" t="s">
        <v>36</v>
      </c>
      <c r="F20" s="15">
        <f>MIN(F6:F16)</f>
        <v>0.45</v>
      </c>
      <c r="I20" t="s">
        <v>25</v>
      </c>
      <c r="J20" s="11">
        <f>J19-J17</f>
        <v>28.384000000000015</v>
      </c>
    </row>
    <row r="21" spans="3:21" x14ac:dyDescent="0.25">
      <c r="E21" t="s">
        <v>35</v>
      </c>
      <c r="F21" s="15">
        <f>MAX(F6:F16)</f>
        <v>100</v>
      </c>
      <c r="J21" s="11"/>
    </row>
    <row r="22" spans="3:21" x14ac:dyDescent="0.25">
      <c r="F22" s="15"/>
      <c r="J22" s="11"/>
    </row>
    <row r="23" spans="3:21" x14ac:dyDescent="0.25">
      <c r="C23" t="s">
        <v>73</v>
      </c>
      <c r="D23" s="9">
        <f>COUNTA(D6:D16)</f>
        <v>11</v>
      </c>
      <c r="E23" s="15" t="s">
        <v>74</v>
      </c>
      <c r="G23" s="9">
        <f>COUNTIF(G6:G16,"&gt;=5")</f>
        <v>2</v>
      </c>
      <c r="J23" s="11"/>
    </row>
    <row r="24" spans="3:21" x14ac:dyDescent="0.25">
      <c r="E24" t="s">
        <v>120</v>
      </c>
      <c r="F24" s="15" t="s">
        <v>10</v>
      </c>
      <c r="G24">
        <f>VLOOKUP(F24,D6:F16,3,FALSE)</f>
        <v>18.5</v>
      </c>
      <c r="J24" s="11"/>
    </row>
    <row r="25" spans="3:21" x14ac:dyDescent="0.25">
      <c r="F25" s="15"/>
      <c r="J25" s="11"/>
    </row>
    <row r="26" spans="3:21" x14ac:dyDescent="0.25">
      <c r="D26" t="s">
        <v>90</v>
      </c>
      <c r="F26" s="15"/>
      <c r="J26" s="11"/>
    </row>
    <row r="27" spans="3:21" x14ac:dyDescent="0.25">
      <c r="E27" t="s">
        <v>89</v>
      </c>
    </row>
    <row r="28" spans="3:21" x14ac:dyDescent="0.25">
      <c r="E28" t="s">
        <v>88</v>
      </c>
    </row>
    <row r="29" spans="3:21" x14ac:dyDescent="0.25">
      <c r="E29" t="s">
        <v>91</v>
      </c>
    </row>
    <row r="30" spans="3:21" x14ac:dyDescent="0.25">
      <c r="D30" t="s">
        <v>92</v>
      </c>
    </row>
    <row r="32" spans="3:21" x14ac:dyDescent="0.25">
      <c r="D32" s="20" t="s">
        <v>27</v>
      </c>
    </row>
    <row r="33" spans="4:4" x14ac:dyDescent="0.25">
      <c r="D33" s="20" t="s">
        <v>40</v>
      </c>
    </row>
    <row r="35" spans="4:4" x14ac:dyDescent="0.25">
      <c r="D35" t="s">
        <v>43</v>
      </c>
    </row>
    <row r="36" spans="4:4" x14ac:dyDescent="0.25">
      <c r="D36" t="s">
        <v>65</v>
      </c>
    </row>
    <row r="37" spans="4:4" x14ac:dyDescent="0.25">
      <c r="D37" t="s">
        <v>44</v>
      </c>
    </row>
    <row r="38" spans="4:4" x14ac:dyDescent="0.25">
      <c r="D38" t="s">
        <v>45</v>
      </c>
    </row>
    <row r="39" spans="4:4" x14ac:dyDescent="0.25">
      <c r="D39" t="s">
        <v>46</v>
      </c>
    </row>
    <row r="40" spans="4:4" x14ac:dyDescent="0.25">
      <c r="D40" t="s">
        <v>47</v>
      </c>
    </row>
    <row r="41" spans="4:4" x14ac:dyDescent="0.25">
      <c r="D41" t="s">
        <v>48</v>
      </c>
    </row>
    <row r="42" spans="4:4" x14ac:dyDescent="0.25">
      <c r="D42" t="s">
        <v>49</v>
      </c>
    </row>
    <row r="43" spans="4:4" x14ac:dyDescent="0.25">
      <c r="D43" t="s">
        <v>50</v>
      </c>
    </row>
    <row r="44" spans="4:4" x14ac:dyDescent="0.25">
      <c r="D44" t="s">
        <v>51</v>
      </c>
    </row>
    <row r="45" spans="4:4" x14ac:dyDescent="0.25">
      <c r="D45" t="s">
        <v>99</v>
      </c>
    </row>
    <row r="47" spans="4:4" x14ac:dyDescent="0.25">
      <c r="D47" t="s">
        <v>52</v>
      </c>
    </row>
    <row r="48" spans="4:4" x14ac:dyDescent="0.25">
      <c r="D48" t="s">
        <v>97</v>
      </c>
    </row>
    <row r="49" spans="4:5" x14ac:dyDescent="0.25">
      <c r="D49" t="s">
        <v>53</v>
      </c>
    </row>
    <row r="50" spans="4:5" x14ac:dyDescent="0.25">
      <c r="D50" t="s">
        <v>54</v>
      </c>
    </row>
    <row r="51" spans="4:5" x14ac:dyDescent="0.25">
      <c r="D51" t="s">
        <v>55</v>
      </c>
    </row>
    <row r="52" spans="4:5" x14ac:dyDescent="0.25">
      <c r="D52" t="s">
        <v>56</v>
      </c>
    </row>
    <row r="53" spans="4:5" x14ac:dyDescent="0.25">
      <c r="D53" t="s">
        <v>57</v>
      </c>
    </row>
    <row r="55" spans="4:5" x14ac:dyDescent="0.25">
      <c r="D55" t="s">
        <v>58</v>
      </c>
    </row>
    <row r="56" spans="4:5" x14ac:dyDescent="0.25">
      <c r="E56" t="s">
        <v>31</v>
      </c>
    </row>
    <row r="57" spans="4:5" x14ac:dyDescent="0.25">
      <c r="E57" t="s">
        <v>32</v>
      </c>
    </row>
    <row r="58" spans="4:5" x14ac:dyDescent="0.25">
      <c r="E58" t="s">
        <v>33</v>
      </c>
    </row>
    <row r="59" spans="4:5" x14ac:dyDescent="0.25">
      <c r="D59" t="s">
        <v>59</v>
      </c>
    </row>
    <row r="60" spans="4:5" x14ac:dyDescent="0.25">
      <c r="D60" t="s">
        <v>98</v>
      </c>
    </row>
    <row r="61" spans="4:5" x14ac:dyDescent="0.25">
      <c r="D61" t="s">
        <v>60</v>
      </c>
    </row>
    <row r="62" spans="4:5" x14ac:dyDescent="0.25">
      <c r="E62" t="s">
        <v>21</v>
      </c>
    </row>
    <row r="63" spans="4:5" x14ac:dyDescent="0.25">
      <c r="E63" t="s">
        <v>22</v>
      </c>
    </row>
    <row r="64" spans="4:5" x14ac:dyDescent="0.25">
      <c r="E64" t="s">
        <v>23</v>
      </c>
    </row>
    <row r="65" spans="4:5" x14ac:dyDescent="0.25">
      <c r="D65" t="s">
        <v>66</v>
      </c>
    </row>
    <row r="66" spans="4:5" x14ac:dyDescent="0.25">
      <c r="E66" t="s">
        <v>67</v>
      </c>
    </row>
    <row r="67" spans="4:5" x14ac:dyDescent="0.25">
      <c r="E67" t="s">
        <v>69</v>
      </c>
    </row>
    <row r="68" spans="4:5" x14ac:dyDescent="0.25">
      <c r="D68" t="s">
        <v>76</v>
      </c>
    </row>
    <row r="69" spans="4:5" x14ac:dyDescent="0.25">
      <c r="D69" t="s">
        <v>61</v>
      </c>
    </row>
    <row r="70" spans="4:5" x14ac:dyDescent="0.25">
      <c r="D70" t="s">
        <v>100</v>
      </c>
    </row>
    <row r="71" spans="4:5" x14ac:dyDescent="0.25">
      <c r="D71" t="s">
        <v>62</v>
      </c>
    </row>
    <row r="72" spans="4:5" x14ac:dyDescent="0.25">
      <c r="E72" t="s">
        <v>41</v>
      </c>
    </row>
    <row r="73" spans="4:5" x14ac:dyDescent="0.25">
      <c r="E73" t="s">
        <v>42</v>
      </c>
    </row>
    <row r="74" spans="4:5" x14ac:dyDescent="0.25">
      <c r="D74" t="s">
        <v>68</v>
      </c>
    </row>
    <row r="75" spans="4:5" x14ac:dyDescent="0.25">
      <c r="D75" t="s">
        <v>70</v>
      </c>
    </row>
    <row r="76" spans="4:5" x14ac:dyDescent="0.25">
      <c r="E76" t="s">
        <v>37</v>
      </c>
    </row>
    <row r="77" spans="4:5" x14ac:dyDescent="0.25">
      <c r="E77" t="s">
        <v>38</v>
      </c>
    </row>
    <row r="78" spans="4:5" x14ac:dyDescent="0.25">
      <c r="E78" t="s">
        <v>39</v>
      </c>
    </row>
    <row r="79" spans="4:5" x14ac:dyDescent="0.25">
      <c r="D79" t="s">
        <v>71</v>
      </c>
    </row>
    <row r="81" spans="4:5" x14ac:dyDescent="0.25">
      <c r="D81" t="s">
        <v>101</v>
      </c>
    </row>
    <row r="82" spans="4:5" x14ac:dyDescent="0.25">
      <c r="E82" t="s">
        <v>63</v>
      </c>
    </row>
    <row r="83" spans="4:5" x14ac:dyDescent="0.25">
      <c r="E83" t="s">
        <v>64</v>
      </c>
    </row>
    <row r="84" spans="4:5" x14ac:dyDescent="0.25">
      <c r="E84" t="s">
        <v>102</v>
      </c>
    </row>
    <row r="85" spans="4:5" x14ac:dyDescent="0.25">
      <c r="D85" t="s">
        <v>103</v>
      </c>
    </row>
    <row r="86" spans="4:5" x14ac:dyDescent="0.25">
      <c r="E86" t="s">
        <v>26</v>
      </c>
    </row>
    <row r="87" spans="4:5" x14ac:dyDescent="0.25">
      <c r="D87" t="s">
        <v>104</v>
      </c>
    </row>
    <row r="89" spans="4:5" x14ac:dyDescent="0.25">
      <c r="D89" t="s">
        <v>75</v>
      </c>
    </row>
    <row r="90" spans="4:5" x14ac:dyDescent="0.25">
      <c r="E90" t="s">
        <v>105</v>
      </c>
    </row>
    <row r="91" spans="4:5" x14ac:dyDescent="0.25">
      <c r="E91" t="s">
        <v>106</v>
      </c>
    </row>
    <row r="92" spans="4:5" x14ac:dyDescent="0.25">
      <c r="D92" t="s">
        <v>79</v>
      </c>
    </row>
    <row r="93" spans="4:5" x14ac:dyDescent="0.25">
      <c r="E93" t="s">
        <v>80</v>
      </c>
    </row>
    <row r="94" spans="4:5" x14ac:dyDescent="0.25">
      <c r="E94" t="s">
        <v>83</v>
      </c>
    </row>
    <row r="95" spans="4:5" x14ac:dyDescent="0.25">
      <c r="D95" t="s">
        <v>81</v>
      </c>
    </row>
    <row r="96" spans="4:5" x14ac:dyDescent="0.25">
      <c r="E96" t="s">
        <v>107</v>
      </c>
    </row>
    <row r="97" spans="4:13" x14ac:dyDescent="0.25">
      <c r="E97" t="s">
        <v>108</v>
      </c>
    </row>
    <row r="98" spans="4:13" x14ac:dyDescent="0.25">
      <c r="D98" t="s">
        <v>82</v>
      </c>
    </row>
    <row r="99" spans="4:13" x14ac:dyDescent="0.25">
      <c r="E99" t="s">
        <v>77</v>
      </c>
    </row>
    <row r="101" spans="4:13" x14ac:dyDescent="0.25">
      <c r="D101" t="s">
        <v>84</v>
      </c>
    </row>
    <row r="103" spans="4:13" ht="15.75" thickBot="1" x14ac:dyDescent="0.3"/>
    <row r="104" spans="4:13" ht="15.75" thickBot="1" x14ac:dyDescent="0.3">
      <c r="D104" s="21" t="s">
        <v>87</v>
      </c>
    </row>
    <row r="105" spans="4:13" ht="15.75" thickBot="1" x14ac:dyDescent="0.3"/>
    <row r="106" spans="4:13" ht="19.5" thickBot="1" x14ac:dyDescent="0.3">
      <c r="D106" s="35" t="s">
        <v>11</v>
      </c>
      <c r="E106" s="36"/>
      <c r="F106" s="36"/>
      <c r="G106" s="36"/>
      <c r="H106" s="36"/>
      <c r="I106" s="36"/>
      <c r="J106" s="37"/>
    </row>
    <row r="107" spans="4:13" x14ac:dyDescent="0.25">
      <c r="D107" s="6" t="s">
        <v>0</v>
      </c>
      <c r="E107" s="6" t="s">
        <v>19</v>
      </c>
      <c r="F107" s="6" t="s">
        <v>1</v>
      </c>
      <c r="G107" s="6" t="s">
        <v>2</v>
      </c>
      <c r="H107" s="6" t="s">
        <v>3</v>
      </c>
      <c r="I107" s="6" t="s">
        <v>4</v>
      </c>
      <c r="J107" s="6" t="s">
        <v>5</v>
      </c>
      <c r="L107" s="7" t="s">
        <v>14</v>
      </c>
      <c r="M107" s="8">
        <v>0.2</v>
      </c>
    </row>
    <row r="108" spans="4:13" x14ac:dyDescent="0.25">
      <c r="D108" s="2" t="s">
        <v>6</v>
      </c>
      <c r="E108" s="2"/>
      <c r="F108" s="5">
        <v>1.1499999999999999</v>
      </c>
      <c r="G108">
        <v>5</v>
      </c>
      <c r="H108" s="5">
        <f t="shared" ref="H108:H118" si="4">prixHT*quantite</f>
        <v>5.75</v>
      </c>
      <c r="I108" s="5">
        <f t="shared" ref="I108:I119" si="5">totalHT*tauxTVA</f>
        <v>1.1500000000000001</v>
      </c>
      <c r="J108" s="12">
        <f t="shared" ref="J108:J119" si="6">totalHT+TVA</f>
        <v>6.9</v>
      </c>
    </row>
    <row r="109" spans="4:13" x14ac:dyDescent="0.25">
      <c r="D109" s="2" t="s">
        <v>7</v>
      </c>
      <c r="E109" s="2"/>
      <c r="F109" s="5">
        <v>0.84</v>
      </c>
      <c r="G109">
        <v>12</v>
      </c>
      <c r="H109" s="5">
        <f t="shared" si="4"/>
        <v>10.08</v>
      </c>
      <c r="I109" s="5">
        <f t="shared" si="5"/>
        <v>2.016</v>
      </c>
      <c r="J109" s="12">
        <f t="shared" si="6"/>
        <v>12.096</v>
      </c>
    </row>
    <row r="110" spans="4:13" x14ac:dyDescent="0.25">
      <c r="D110" s="2" t="s">
        <v>8</v>
      </c>
      <c r="E110" s="2"/>
      <c r="F110" s="5">
        <v>1.75</v>
      </c>
      <c r="G110">
        <v>2</v>
      </c>
      <c r="H110" s="5">
        <f t="shared" si="4"/>
        <v>3.5</v>
      </c>
      <c r="I110" s="5">
        <f t="shared" si="5"/>
        <v>0.70000000000000007</v>
      </c>
      <c r="J110" s="12">
        <f t="shared" si="6"/>
        <v>4.2</v>
      </c>
    </row>
    <row r="111" spans="4:13" x14ac:dyDescent="0.25">
      <c r="D111" s="2" t="s">
        <v>9</v>
      </c>
      <c r="E111" s="2"/>
      <c r="F111" s="5">
        <v>0.45</v>
      </c>
      <c r="G111">
        <v>2</v>
      </c>
      <c r="H111" s="5">
        <f t="shared" si="4"/>
        <v>0.9</v>
      </c>
      <c r="I111" s="5">
        <f t="shared" si="5"/>
        <v>0.18000000000000002</v>
      </c>
      <c r="J111" s="12">
        <f t="shared" si="6"/>
        <v>1.08</v>
      </c>
    </row>
    <row r="112" spans="4:13" x14ac:dyDescent="0.25">
      <c r="D112" s="2" t="s">
        <v>10</v>
      </c>
      <c r="E112" s="2"/>
      <c r="F112" s="5">
        <v>18.5</v>
      </c>
      <c r="G112">
        <v>1</v>
      </c>
      <c r="H112" s="5">
        <f t="shared" si="4"/>
        <v>18.5</v>
      </c>
      <c r="I112" s="5">
        <f t="shared" si="5"/>
        <v>3.7</v>
      </c>
      <c r="J112" s="12">
        <f t="shared" si="6"/>
        <v>22.2</v>
      </c>
    </row>
    <row r="113" spans="4:10" x14ac:dyDescent="0.25">
      <c r="D113" s="2" t="s">
        <v>12</v>
      </c>
      <c r="E113" s="2"/>
      <c r="F113" s="5">
        <v>3.4</v>
      </c>
      <c r="G113">
        <v>2</v>
      </c>
      <c r="H113" s="5">
        <f t="shared" si="4"/>
        <v>6.8</v>
      </c>
      <c r="I113" s="5">
        <f t="shared" si="5"/>
        <v>1.36</v>
      </c>
      <c r="J113" s="12">
        <f t="shared" si="6"/>
        <v>8.16</v>
      </c>
    </row>
    <row r="114" spans="4:10" x14ac:dyDescent="0.25">
      <c r="D114" s="2" t="s">
        <v>13</v>
      </c>
      <c r="E114" s="2"/>
      <c r="F114" s="5">
        <v>2.2999999999999998</v>
      </c>
      <c r="G114">
        <v>1</v>
      </c>
      <c r="H114" s="5">
        <f t="shared" si="4"/>
        <v>2.2999999999999998</v>
      </c>
      <c r="I114" s="5">
        <f t="shared" si="5"/>
        <v>0.45999999999999996</v>
      </c>
      <c r="J114" s="12">
        <f t="shared" si="6"/>
        <v>2.76</v>
      </c>
    </row>
    <row r="115" spans="4:10" x14ac:dyDescent="0.25">
      <c r="D115" s="2" t="s">
        <v>16</v>
      </c>
      <c r="E115" s="2"/>
      <c r="F115" s="5">
        <v>5.2</v>
      </c>
      <c r="G115">
        <v>1</v>
      </c>
      <c r="H115" s="5">
        <f t="shared" si="4"/>
        <v>5.2</v>
      </c>
      <c r="I115" s="5">
        <f t="shared" si="5"/>
        <v>1.04</v>
      </c>
      <c r="J115" s="12">
        <f t="shared" si="6"/>
        <v>6.24</v>
      </c>
    </row>
    <row r="116" spans="4:10" x14ac:dyDescent="0.25">
      <c r="D116" s="2" t="s">
        <v>17</v>
      </c>
      <c r="E116" s="2"/>
      <c r="F116" s="5">
        <v>1.75</v>
      </c>
      <c r="G116">
        <v>1</v>
      </c>
      <c r="H116" s="5">
        <f t="shared" si="4"/>
        <v>1.75</v>
      </c>
      <c r="I116" s="5">
        <f t="shared" si="5"/>
        <v>0.35000000000000003</v>
      </c>
      <c r="J116" s="12">
        <f t="shared" si="6"/>
        <v>2.1</v>
      </c>
    </row>
    <row r="117" spans="4:10" x14ac:dyDescent="0.25">
      <c r="D117" s="2" t="s">
        <v>18</v>
      </c>
      <c r="E117" s="2"/>
      <c r="F117" s="5">
        <v>2.4500000000000002</v>
      </c>
      <c r="G117">
        <v>2</v>
      </c>
      <c r="H117" s="5">
        <f t="shared" si="4"/>
        <v>4.9000000000000004</v>
      </c>
      <c r="I117" s="5">
        <f t="shared" si="5"/>
        <v>0.98000000000000009</v>
      </c>
      <c r="J117" s="12">
        <f t="shared" si="6"/>
        <v>5.8800000000000008</v>
      </c>
    </row>
    <row r="118" spans="4:10" x14ac:dyDescent="0.25">
      <c r="D118" s="2" t="s">
        <v>20</v>
      </c>
      <c r="E118" s="2"/>
      <c r="F118" s="5"/>
      <c r="G118" s="5"/>
      <c r="H118" s="5">
        <f t="shared" si="4"/>
        <v>0</v>
      </c>
      <c r="I118" s="5">
        <f t="shared" si="5"/>
        <v>0</v>
      </c>
      <c r="J118" s="12">
        <f t="shared" si="6"/>
        <v>0</v>
      </c>
    </row>
    <row r="119" spans="4:10" x14ac:dyDescent="0.25">
      <c r="D119" s="3" t="s">
        <v>15</v>
      </c>
      <c r="E119" s="3"/>
      <c r="F119" s="3"/>
      <c r="G119" s="3"/>
      <c r="H119" s="10">
        <f>SUM(H108:H118)</f>
        <v>59.679999999999993</v>
      </c>
      <c r="I119" s="10">
        <f t="shared" si="5"/>
        <v>11.936</v>
      </c>
      <c r="J119" s="4">
        <f t="shared" si="6"/>
        <v>71.615999999999985</v>
      </c>
    </row>
    <row r="121" spans="4:10" x14ac:dyDescent="0.25">
      <c r="I121" t="s">
        <v>24</v>
      </c>
      <c r="J121" s="11">
        <v>50</v>
      </c>
    </row>
    <row r="122" spans="4:10" x14ac:dyDescent="0.25">
      <c r="I122" t="s">
        <v>25</v>
      </c>
      <c r="J122" s="11">
        <f>J121-J119</f>
        <v>-21.615999999999985</v>
      </c>
    </row>
  </sheetData>
  <mergeCells count="3">
    <mergeCell ref="D4:J4"/>
    <mergeCell ref="P4:U4"/>
    <mergeCell ref="D106:J106"/>
  </mergeCells>
  <conditionalFormatting sqref="J20:J26">
    <cfRule type="cellIs" dxfId="5" priority="4" operator="lessThan">
      <formula>0</formula>
    </cfRule>
  </conditionalFormatting>
  <conditionalFormatting sqref="J122">
    <cfRule type="cellIs" dxfId="4" priority="3" operator="lessThan">
      <formula>0</formula>
    </cfRule>
  </conditionalFormatting>
  <conditionalFormatting sqref="C6:C16">
    <cfRule type="containsText" dxfId="3" priority="1" operator="containsText" text="cher">
      <formula>NOT(ISERROR(SEARCH("cher",C6)))</formula>
    </cfRule>
  </conditionalFormatting>
  <conditionalFormatting sqref="F6:F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">
    <dataValidation type="list" allowBlank="1" showInputMessage="1" showErrorMessage="1" sqref="E6:E16">
      <formula1>$N$9:$N$12</formula1>
    </dataValidation>
    <dataValidation type="list" allowBlank="1" showInputMessage="1" showErrorMessage="1" sqref="F24">
      <formula1>$D$6:$D$16</formula1>
    </dataValidation>
  </dataValidations>
  <hyperlinks>
    <hyperlink ref="B2" location="Corrigé!A1" display="corrigé"/>
  </hyperlinks>
  <pageMargins left="0.82677165354330717" right="0.62992125984251968" top="0.74803149606299213" bottom="0.74803149606299213" header="0.31496062992125984" footer="0.31496062992125984"/>
  <pageSetup paperSize="9" scale="88" orientation="landscape" cellComments="asDisplayed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Exercice</vt:lpstr>
      <vt:lpstr>Corrigé</vt:lpstr>
      <vt:lpstr>prixHT</vt:lpstr>
      <vt:lpstr>quantite</vt:lpstr>
      <vt:lpstr>resultat</vt:lpstr>
      <vt:lpstr>tauxTVA</vt:lpstr>
      <vt:lpstr>totalHT</vt:lpstr>
      <vt:lpstr>totalTTC</vt:lpstr>
      <vt:lpstr>TVA</vt:lpstr>
      <vt:lpstr>Corrigé!Zone_d_impression</vt:lpstr>
      <vt:lpstr>Exercice!Zone_d_impression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Marcel Morvan</cp:lastModifiedBy>
  <cp:lastPrinted>2016-06-30T14:56:44Z</cp:lastPrinted>
  <dcterms:created xsi:type="dcterms:W3CDTF">2016-05-04T14:50:45Z</dcterms:created>
  <dcterms:modified xsi:type="dcterms:W3CDTF">2016-12-13T08:50:41Z</dcterms:modified>
</cp:coreProperties>
</file>